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ASZ-Selbstanalyse" sheetId="1" r:id="rId1"/>
  </sheets>
  <definedNames/>
  <calcPr fullCalcOnLoad="1"/>
</workbook>
</file>

<file path=xl/comments1.xml><?xml version="1.0" encoding="utf-8"?>
<comments xmlns="http://schemas.openxmlformats.org/spreadsheetml/2006/main">
  <authors>
    <author>Christian Nu?m?ller</author>
    <author>nussmueller</author>
  </authors>
  <commentList>
    <comment ref="B67" authorId="0">
      <text>
        <r>
          <rPr>
            <sz val="8"/>
            <rFont val="Tahoma"/>
            <family val="0"/>
          </rPr>
          <t xml:space="preserve">Die Wirtschaftlichkeit gibt die Kosten pro umgeschlagener Gewichtstonne Abfall an.
Je niedriger dieser Wert, desto wirtschaftlicher ist das ASZ. Allerdings sollte
die Wirtschaftlichkeit nicht das einzige bzw. wichtigste ASZ-Qualitätskriterium
sein, denn Servicefreundlichkeit hat auch ihren Preis, führt aber zu besserer
Trennmoral und damit positiveren Ökobilanz. 
Jedenfalls sollten die spezifischen Gewichtskosten im ASZ mit den spezifischen Gewichtskosten insbesondere beim Restmüll und bei den dezentralen Altstoffsammelsystemen verglichen werden. 
Ein scheinbar „wirtschaftliches“ ASZ mit schlechter Servicequalität und niedriger Akzeptanz kann u.U. zu mehr Altstoffen im Restmüll führen, die langfristig wesentlich höhere Kosten verursachen.
Generell sollten Kosten von EUR 200,- bis 250,- pro Tonne nach Möglichkeit
unterschritten werden. Gelingt dies nicht, ist das ASZ-Konzept im Rahmen des
Gesamtsystems kritisch zu hinterfragen bzw. sollte der Betrieb anders organisiert
werden.
</t>
        </r>
      </text>
    </comment>
    <comment ref="B66" authorId="0">
      <text>
        <r>
          <rPr>
            <sz val="8"/>
            <rFont val="Tahoma"/>
            <family val="0"/>
          </rPr>
          <t xml:space="preserve">Die spezifischen Einwohnerkosten spiegeln den Stellenwert des ASZs im
Gesamtsystem wieder und könnten mit den übrigen abfallwirtschaftlichen Kosten pro Einwohnergleichwert verglichen werden. So wird deutlich, wie hoch der Anteil der ASZ-Kosten an der individuellen Müllgebühr ist, deren Höhe ja meist auf dem entleerten Restmüllvolumen basiert. 
Dieser Wert kann der Argumentation gegenüber Bürgern dienen, die aufgrund niedriger Restmüllmenge niedrigere Gebühren fordern, da niedrige Restmüllmengen meist nur durch Inanspruchnahme des ASZ und anderer „gebührenfreier“ Altstoffsammelsysteme erreicht wird.
</t>
        </r>
      </text>
    </comment>
    <comment ref="B65" authorId="0">
      <text>
        <r>
          <rPr>
            <sz val="8"/>
            <rFont val="Tahoma"/>
            <family val="0"/>
          </rPr>
          <t xml:space="preserve">Die Kosten pro Anlieferung geben lediglich wieder, wie viel Kosten eine
Anlieferung verursacht und können als grobe Orientierung insbesondere bei der Verrechnung gewerblicher Anlieferungen dienen. 
Ein hoher Wert signalisiert nicht unbedingt ein teures System, sondern kann einfach aufgrund sehr großer Fuhren zustande kommen, was ja durchaus positiv zu werten wäre.
</t>
        </r>
      </text>
    </comment>
    <comment ref="B64" authorId="1">
      <text>
        <r>
          <rPr>
            <sz val="8"/>
            <rFont val="Tahoma"/>
            <family val="0"/>
          </rPr>
          <t>Anlieferungen / 1000 EWG / a
Die Kundenakzeptanz 2 gibt einen Wert für die Häufigkeit der Anlieferungen an.
Sie sollte unbedingt in Verbindung mit dem Kundenprofil interpretiert werden:
Niedrige Häufigkeit bei großen Fuhren wäre hier am wirtschaftlichsten.
Hohe Häufigkeit bei großen Fuhren ist nur bei gewerblichen Anlieferungen zu
erwarten. Sind diese unerwünscht, müssen sie durch Kostenverrechnung oder
Anlieferbeschränkungen eingedämmt werden.
Eine große Häufigkeit bei kleinen Fuhren ist unwirtschaftlich und kann durch
Beschränkung der Anlieferungshäufigkeit oder notfalls Beschränkung der
Öffnungszeiten gesteuert werden (siehe Pkt. 4.11.)
Niedrige Häufigkeit bei kleinen Fuhren bedeutet schlechte Akzeptanz und
Auslastung des ASZ (siehe Pkt. 4.13.1.).</t>
        </r>
      </text>
    </comment>
    <comment ref="B63" authorId="1">
      <text>
        <r>
          <rPr>
            <sz val="8"/>
            <rFont val="Tahoma"/>
            <family val="0"/>
          </rPr>
          <t>kg Durchsatzmenge / EGW / a 
Die Kundenakzeptanz 1 gibt an, wie viel kg Abfälle pro Einwohnergleichwert im
ASZ jährlich umgesetzt werden. 
Der Wert sollte nach Möglichkeit über 50 kg liegen, andernfalls ist die Rolle des ASZ im Gesamtsystem zu überdenken:
entweder sollte die Rolle des ASZ durch Schließung anderer Sammelschienen (z.B. dezentrale Sperrmüllsammlung) verbessert oder eine Zusammenlegung mit Nachbargemeinden oder gewerblichen Annahmestellen ins Auge gefasst werden.</t>
        </r>
      </text>
    </comment>
    <comment ref="B62" authorId="1">
      <text>
        <r>
          <rPr>
            <sz val="8"/>
            <rFont val="Tahoma"/>
            <family val="0"/>
          </rPr>
          <t xml:space="preserve">Die Betreuungsintensität (Personalminuten pro Anlieferung) spiegelt einerseits die Servicefreundlichkeit, andererseits die Effizienz der Abwicklung wieder.
Werte über 20 bis 30 Minuten bei gleichzeitig eher niedriger
Personaldurchsatzleistung (siehe Pkt. 4.8.) sollten hinterfragt werden, hier könnte es Einsparungspotentiale beim Personal geben.
</t>
        </r>
      </text>
    </comment>
    <comment ref="B61" authorId="1">
      <text>
        <r>
          <rPr>
            <sz val="8"/>
            <rFont val="Tahoma"/>
            <family val="0"/>
          </rPr>
          <t>kg! / Anlieferung
Das Kundenprofil, das die Größe der Anlieferungen wiedergibt, ist eine nur
indirekt zu beeinflussende Größe. 
Zu  große Fuhren erschweren die Abwicklung vor Ort, was sich negativ auf die Trennschärfe und damit die Verwertungsquote auswirken kann. Hier können Anlieferbeschränkungen hinsichtlich Größe der Fuhren (z.B. max. Anlieferung von 10 m³ pro Öffnungstag) Abhilfe schaffen.
Zu kleine Fuhren wirken negativ auf die wirtschaftliche Leistungsfähigkeit. Sie können durch die Beschränkung der Besuchshäufigkeit eingeschränkt werden (z.B. max. 2 Anlieferungen von Sperrmüll pro Haushalt und Jahr gebührenfrei, zusätzliche Anlieferungen sind kostenpflichtig). 
Diese Einschränkung erfordert natürlich zusätzlichen Administrationsaufwand (Anlieferungs-Registrierung mittels EDV, „Gästebuch“, „ASZ-Pass“, „Sperrmüll-Scheck“ o.ä.), der jedoch durch
die Arbeitsersparnis bei der effizienteren Abwicklung mehr als kompensiert
werden sollte</t>
        </r>
      </text>
    </comment>
    <comment ref="B60" authorId="1">
      <text>
        <r>
          <rPr>
            <sz val="8"/>
            <rFont val="Tahoma"/>
            <family val="0"/>
          </rPr>
          <t>Anlieferungen / Öffnungsstunde 
Die Kundenfrequenz gibt die Anzahl der Anlieferungen pro Öffnungsstunde
wieder, also wie „lebendig“ es im ASZ zugeht. 
Werte unter 10 deuten auf eine geringe Auslastung hin, es sei denn, es liegt ein hoher Stundendurchsatz hinsichtlich der umgesetzten Abfallmenge vor. Hier könnte eine Einschränkung der Öffnungszeiten oder eine Verbesserung der Auslastung durch Annahme zusätzlicher Abfallarten oder Ausdehnung des Einzugsbereiches angestrebt werden.
Werte über 15 hingegen deuten entweder auf zu knapp bemessene Öffnungszeit
oder auf ein „schlechtes“ Kundenprofil hin. Das bedeutet, dass die Anlieferer öfter kleine Fuhren statt seltener große bringen (siehe Punkt 4.11.)</t>
        </r>
      </text>
    </comment>
    <comment ref="B59" authorId="1">
      <text>
        <r>
          <rPr>
            <sz val="8"/>
            <rFont val="Tahoma"/>
            <family val="0"/>
          </rPr>
          <t>Personalstunden pro Öffnungsstunde
Der Wert des Personalaufwandes (Personalstunden zu Öffnungsstunden) sollte die tatsächliche Anzahl der zu den Öffnungszeiten anwesenden MitarbeiterInnen nicht gravierend überschreiten (mehr als 20%), ansonsten müssten die ASZrelevanten Personalstunden außerhalb der Öffnungszeiten hinterfragt werden.</t>
        </r>
      </text>
    </comment>
    <comment ref="B58" authorId="1">
      <text>
        <r>
          <rPr>
            <sz val="8"/>
            <rFont val="Tahoma"/>
            <family val="0"/>
          </rPr>
          <t>t / Mitarbeiterstunde
Eine hohe Personalleistung ist zwar wirtschaftlich erfreulich, kann aber u.U. zu Lasten der Servicefreundlichkeit führen. 
Ausnahme: der hohe Wert entsteht durch überproportional hohe Mengen an schweren, aber wenig betreuungsaufwändigen Fraktionen wie Baurestmassen. 
Im Normalfall sollte ein Wert von etwa 0,5 t pro Mitarbeiterstunde nicht gravierend unterschritten werden.</t>
        </r>
      </text>
    </comment>
    <comment ref="B54" authorId="1">
      <text>
        <r>
          <rPr>
            <sz val="8"/>
            <rFont val="Tahoma"/>
            <family val="0"/>
          </rPr>
          <t>t / Öffnungsstunde
Der Stundendurchsatz sollte 1,5 t pro Stunde nicht unterschreiten, es sei denn, das Personal ist trotzdem gut ausgelastet bzw. das Areal steht für Doppelnutzung zur Verfügung. 
Werte über 4 t/h sind durchaus auch in Landgemeinden realistisch,
wobei dies eine optimale Ablauforganisation und Anlieferer mit großen Fuhren voraussetzt. U.U. kann dies jedoch auch zu Lasten der Verwertungsquote und der Servicefreundlichkeit gehen. 
Ein Wert zwischen 1 und 2 t im ländlichen Bereich wäre anzustreben.
Die Teilmengen des Stundendurchsatzes (4.7.2. bis 4.7.4.) geben u.U. Aufschluss über starke Missverhältnisse bei der Aufteilung der Abfallarten. 
Generell sollte der Anteil der Alt- und Problemstoffe gegenüber den anderen Fraktionen möglichst hoch sein, es sei denn es werden bewusst große Mengen an Baurestmassen, unverwertbaren gewerblichen Abfällen o.Ä. übernommen. Andernfalls ist eine Ausdehnung der Abtrennung verwertbarer Anteile anzustreben.</t>
        </r>
      </text>
    </comment>
    <comment ref="B53" authorId="1">
      <text>
        <r>
          <rPr>
            <sz val="8"/>
            <rFont val="Tahoma"/>
            <family val="0"/>
          </rPr>
          <t>Anlieferungen / 100m² / Öffnungsstunde 
Die Stauanfälligkeit gibt das Platzangebot aus der Sicht der Anlieferer wieder:
Wie viele Personen „drängen“ sich in einer Öffnungsstunde auf 100 m²? 
Werte über 2 deuten (wenn keine Doppelnutzung der ASZ-Fläche z.B. mit einemangeschlossenen Wirtschaftshof vorliegt) auf Platzprobleme hin. 
Dieser Wert könnte entweder durch eine Optimierung der Platzeinteilung oder als „letzte Möglichkeit“ durch Ausdehnung der Öffnungszeiten verbessert werden.</t>
        </r>
      </text>
    </comment>
    <comment ref="B52" authorId="1">
      <text>
        <r>
          <rPr>
            <sz val="8"/>
            <rFont val="Tahoma"/>
            <family val="0"/>
          </rPr>
          <t>ASZ-Fläche in m² / 1 EWG
Das Platzangebot aus der Sicht der Einwohner stellt im Fall von Extremwerten
(über 1,5 oder unter 0,05) nur einen groben Anhaltspunkt für eventuelle grobe
Über- oder Unterkapazitäten dar.</t>
        </r>
      </text>
    </comment>
    <comment ref="B51" authorId="0">
      <text>
        <r>
          <rPr>
            <sz val="8"/>
            <rFont val="Tahoma"/>
            <family val="0"/>
          </rPr>
          <t xml:space="preserve">Die Flächenausnutzung liefert Hinweise auf die Auslastung der vorhandenen
Infrastruktur. 
Werte unter 0,1 t sollten vermieden werden, hier kann die
Auslastung ggf. durch Ausweitung des Leistungsangebotes (weitere Abfallgruppen als zusätzliche Einnahmequelle annehmen, z.B. aus dem gewerblichen Bereich!) oder durch Vergrößerung des Einzugsbereiches bei Steigerung der Öffnungszeiten (Kooperation mit Nachbargemeinden) verbessert werden. Ist dies nicht sinnvoll, wäre eine Verkleinerung bzw. Doppelnutzung des ASZ-Areals für andere Zwecke zu überlegen.
</t>
        </r>
      </text>
    </comment>
    <comment ref="B50" authorId="1">
      <text>
        <r>
          <rPr>
            <sz val="8"/>
            <rFont val="Tahoma"/>
            <family val="0"/>
          </rPr>
          <t>Sperrmülldurchsatz in % der ASZ-Gesamtdurchsatzmenge
Der Sperrmüllanteil an der ASZ Gesamtdurchsatzmenge ist insofern interessant, als hier ein überdurchschnittlich hoher Wert entweder auf noch nicht ausgeschöpfte Potentiale der Wertstoffabtrennung oder auf einen hohen Anteil an gewerblichen Anlieferungen hinweist. Letzteres kann durchaus gewollt sein.
Wenn dies nicht der Fall ist, könnte hier eine bessere Eingangskontrolle bzw. u.U. eine Verrechnung der Anliefermengen an den gewerblichen Verursacher eine Verbesserung bringen. (wird bereits in zahlreichen ASZs praktiziert; z. B. in Stainz, Weinitzen). 
Der Mittelwert der in dieser Dokumentation untersuchten ASZs
beträgt 26%. Deutlich niedrige Werte sind meist auf andere Sammelschienen,
einen hohen Verwertungsanteil oder schlicht durch einen hohen Anteil anderer schwerer Stoffe, wie z.B. Baurestmassen, zurückzuführen.</t>
        </r>
      </text>
    </comment>
    <comment ref="B49" authorId="1">
      <text>
        <r>
          <rPr>
            <sz val="8"/>
            <rFont val="Tahoma"/>
            <family val="0"/>
          </rPr>
          <t>Durchsatzmenge Sperrmüll in % der gesamt-Sperrmüllmenge 
Die Sperrmüll-Relevanz bezeichnet den Anteil des ASZ an der insgesamt
gesammelten Sperrmüllmenge. 
Zum Sperrmüll sollten folgende Sammelschienen gerechnet werden: Annahme im ASZ, Annahme an temporären Sammelplätzen (z.B. ein- bis zweimal jährliche „Sperrmüllaktion“), Straßensammlung (in der Steiermark so gut wie „ausgestorben“), Hausabholung auf Bestellung, Fetzenmarktrestbestände (wird derzeit oft nicht registriert bzw. als Gewerbeabfall der Gemeinde bzw. des Fetzenmarktveranstalters vom Entsorgungsunternehmen übernommen und daher nicht in der Statistik mitgerechnet, obwohl es sich letztlich um Sperrmüll aus privaten Haushalten handelt!).
Die Sperrmüll-Relevanz der ASZs beträgt in beinahe allen steirischen Gemeinden 100%, da heutzutage kaum mehr Straßensammlungen durchgeführt werden und kleinere Mengen aus Fetzenmärkten und Hausabholungen meist ebenso über das ASZ umgeschlagen werden. Grundsätzlich dürfte dies die effizienteste und kostengünstigste Sammelschiene sein, da die ohnehin notwendige ASZInfrastruktur
optimal ausgelastet wird und durch die kontinuierliche Annahme
unter Aufsicht eine optimale Abtrennung von verwertbaren Anteilen möglich ist.
Tipp: Ca. 10% der üblichen Sperrmüllmenge besteht aus mineralischen Anteilen,
(insbesondere WC- und Waschmuscheln aus Keramik, Kleinmengen an Fliesen,
Fensterglas etc.) Um das kostenintensive Sperrmüllgewicht zu senken zahlt es sich finanziell meist aus, diese Stoffe getrennt als mineralische Baurestmassen zu entsorgen, bzw. Fensterglas der Verwertung zuzuführen. Dazu reicht meist eine offene Mulde (5–7 m³) im ASZ.</t>
        </r>
      </text>
    </comment>
    <comment ref="B48" authorId="1">
      <text>
        <r>
          <rPr>
            <sz val="8"/>
            <rFont val="Tahoma"/>
            <family val="0"/>
          </rPr>
          <t>Durchsatzmenge Alt- und Problemstoffe (ASZ)  in % der gesamten Alt- und Problemstoffmenge
Die Altstoffrelevanz gibt die Bedeutung des ASZ in Relation zu den dezentralen Altstoffsammelsystemen an, wobei hier insbesondere Altpapier und Bioabfall stark ins Gewicht fallen. 
Mit einem optimalen ASZ-Konzept ist es für ländliche Gemeinden durchaus möglich, auf dezentrale Sammelsysteme für Altstoffe (ausgenommen Bioabfall) zu verzichten (etwa in ortsbildsensiblen Tourismusgemeinden oder ausgeprägten Streusiedlungsbereichen). 
Für mittelgroße Gemeinden setzt sich als Alternative immer stärker ein 3-
Tonnensystem für jede Liegenschaft durch (Restmüll, Papier und bei Bedarf
Bioabfall) sowie öffentliche Glascontainer. 
Alle übrigen Stoffe (z.B. Verpackungen/Gelber Sack) werden ausschließlich im ASZ übernommen. 
Auch hier ist ein weitgehender Verzicht auf die problematischen öffentlichen Sammelinseln möglich. Größere Gemeinden sollten jedoch bei gut ausgebauten dezentralen Sammelsystemen bleiben, da hier die Bereitschaft, das ASZ zu besuchen meist gering ist.</t>
        </r>
      </text>
    </comment>
    <comment ref="B47" authorId="1">
      <text>
        <r>
          <rPr>
            <sz val="8"/>
            <rFont val="Tahoma"/>
            <family val="0"/>
          </rPr>
          <t>Durchsatzmenge ASZ in % der Gesamtmenge der Gemeinde
Die abfallwirtschaftliche Relevanz sagt Ihnen, wie hoch der Anteil der im ASZ
gesammelten Abfälle am kommunalen Gesamtabfall des Einzugsbereiches ist bzw. wie bedeutend die Stellung des ASZ innerhalb der gesamten
abfallwirtschaftlichen Maßnahmen ist. 
Generell gilt, je größer die Gemeinde, desto kleiner ist die abfallwirtschaftliche Relevanz des ASZ, da in größeren Gemeinden die dezentraleren Sammelsysteme (Papier, Glas, Leicht- und Metallverpackungen, Bioabfall) meist wirtschaftlicher und daher besser ausgebaut sind. 
Städtische und stark gewerblich geprägte Gemeinden sollten einen Wert von
15% und darüber anstreben, ländliche über 20%.</t>
        </r>
      </text>
    </comment>
    <comment ref="B46" authorId="0">
      <text>
        <r>
          <rPr>
            <sz val="8"/>
            <rFont val="Tahoma"/>
            <family val="0"/>
          </rPr>
          <t>Nunmehr folgen die „Footprints“ bzw. Vergleichszahlen, die sich aus der Verknüpfung obiger Daten ergeben. Sie charakterisieren Ihr ASZ und
machen es mit anderen vergleichbar.</t>
        </r>
      </text>
    </comment>
    <comment ref="B44" authorId="1">
      <text>
        <r>
          <rPr>
            <sz val="8"/>
            <rFont val="Tahoma"/>
            <family val="2"/>
          </rPr>
          <t>= (Investitionskosten Gebäude / Geräte / Maschinen etc. excl.
MWSt, ohne Grundstückskosten) / 20 Jahre)
Diese Abschreibungsformel ist stark vereinfacht und berücksichtigt weder
unterschiedliche Abschreibungszeiten der einzelnen Investitionsgüter noch
Zinsen. 
Bei professioneller betriebswirtschaftlicher Betrachtungsweise müssten
der Arbeitsaufwand wesentlich höher angesetzt werden. Die hier dargestellte
Vereinfachung dient lediglich dem Vergleich mit den in dieser Dokumentation
dargestellten ASZs, deren Kosten ebenfalls mit dieser vereinfachten Methode
ermittelt wurden.</t>
        </r>
      </text>
    </comment>
    <comment ref="B43" authorId="1">
      <text>
        <r>
          <rPr>
            <sz val="8"/>
            <rFont val="Tahoma"/>
            <family val="0"/>
          </rPr>
          <t>Bei den Personalkosten wurde hier stark vereinfacht ein durchschnittlich
angenommener Stundensatz von EUR 30,- für einen Gemeindearbeiter
angenommen, da dadurch die Vergleichbarkeit mit den anderen ASZs ermöglicht wird. 
Dieser Stundensatz beinhaltet auch Overheadkosten im betriebswirtschaftlichen Sinne. Nun muss dieser Stundensatz nur noch mit den ASZ-Personalstunden multipliziert werden.</t>
        </r>
      </text>
    </comment>
    <comment ref="B42" authorId="0">
      <text>
        <r>
          <rPr>
            <sz val="8"/>
            <rFont val="Tahoma"/>
            <family val="0"/>
          </rPr>
          <t xml:space="preserve">Die nachfolgenden Kosten sind grundsätzlich nach den Prinzipien einer betriebswirtschaftlichen Kostenstellenrechnung zu ermitteln. 
Da dies in den meisten Gemeinden jedoch noch nicht derart praktiziert wird, müssen die ASZ-Kosten meist mühsam aus den Ausgabenkonten für
Abfallwirtschaft (1 / 852 / ...), den Ausgabenkonten für den Gemeindebauhof und dem Anlagenverzeichnis herausgefiltert werden. 
Hier sind zur Erleichterung Schätzungen angebracht. Es empfiehlt sich, die Finanzabteilung der Gemeinde um Mithilfe zu ersuchen.
</t>
        </r>
      </text>
    </comment>
    <comment ref="B40" authorId="1">
      <text>
        <r>
          <rPr>
            <sz val="8"/>
            <rFont val="Tahoma"/>
            <family val="0"/>
          </rPr>
          <t>überdachte Flächen + Manipulationsflächen
Bei mehrfach genutzten Flächen, z.B. Fahrzeug-Manipulationsfläche für ASZ, Einfahrt zu Garagen von Kommunalfahrzeugen, etc. diese Fläche nur im geschätzten anteiligen Ausmaß der Mitnutzung durch das ASZ hinzuaddieren!</t>
        </r>
      </text>
    </comment>
    <comment ref="B37" authorId="1">
      <text>
        <r>
          <rPr>
            <sz val="8"/>
            <rFont val="Tahoma"/>
            <family val="0"/>
          </rPr>
          <t>mineralischer Bauschutt +
Bau-Restmassen</t>
        </r>
      </text>
    </comment>
    <comment ref="B34" authorId="1">
      <text>
        <r>
          <rPr>
            <sz val="8"/>
            <rFont val="Tahoma"/>
            <family val="0"/>
          </rPr>
          <t>ohne Baurestmassen, ohne Grünschnitt;
inkl. Verpackungen</t>
        </r>
      </text>
    </comment>
    <comment ref="B33" authorId="0">
      <text>
        <r>
          <rPr>
            <sz val="8"/>
            <rFont val="Tahoma"/>
            <family val="0"/>
          </rPr>
          <t xml:space="preserve">Die folgenden Angaben erfordern u.U. einiges an Recherchearbeit:
Die Gemeinden sind zwar gesetzlich verpflichtet, über alle Abfälle, die über kommunale Systeme (Müllabfuhr, Altstoffsammlung, ASZ etc.) fortlaufende Aufzeichnungen (z.B. Sammlung der Wiegezettel, EDV-Aufzeichnungen) zu führen, aber in vielen Fällen landen die Wiegezettel mit der Entsorger-Rechnung und dem Zahlungsbeleg in der Buchhaltung und sind daher nur sehr mühsam im Nachhinein für ein vergangenes Jahr zu rekonstruieren.
In diesem Fall sollten Sie am besten eine gesetzeskonforme „Abfallbuchhaltung“ einführen: 
Jeder Wiegezettel sollte separat von der Rechnung in einem eigenen Ordner nach Datum und Abfallart getrennt aufbewahrt werden. Kurze Vermerke über Art und Herkunft des Abfalls (z.B. „Sperrmüll aus ASZ“ oder „biogener Abfall aus Grünschnittsammlung“) erleichtern die Recherche bei der jährlichen Auswertung. 
Ein zusätzlicher Eintrag in eine EDV-Tabelle ermöglicht mühelose Auswertung auf Knopfdruck und erspart viel Arbeit bei der jährlichen Bekanntgabe der Daten an den AWV.
Achtung: Bei gebührenfrei entsorgten Fraktionen fehlen oft Wiegezettel, hier sollte zumindest vom Entsorger eine telefonische Auskunft über die jährlich abgeholte Menge beim ASZ eingeholt werden. Bei Fraktionen mit Erlös (z.B. Schrott) sind die Wiegezettel in der Gemeindebuchhaltung naturgemäß nicht bei den Ausgaben, sondern bei den Einnahmen (Gutschrift des Entsorgers) zu finden!
In einem gut geführten ASZ sollte es über alle abgeholten Abfälle Angabe von Datum, Abfallart, Anzahl und Volumen der entleerten Container Aufzeichnungen geben – die Wiegezettel werden meist vom Entsorger zusammen mit der Rechnung an die Gemeinde geschickt und werden von dort meist nicht mehr ans ASZ weitergeleitet. Notfalls kann dabei über die Umrechnungsschlüssel (S. 200) vom Volumen auf das Gewicht
der entsorgten Abfälle geschlossen werden.
Im Bedarfsfall wird Ihnen auch Ihr Abfallberater vom Abfallwirtschaftsverband gerne behilflich sein, in vielen Verbänden werden die ASZs ohnehin sehr intensiv von den AbfallberaterInnen betreut.
Bitte beachten: Bei den folgenden Mengenangaben ausschließlich über das ASZ entsorgte Mengen angeben! Bei den Sammelmengen der im ASZ aufgestellten Verpackungsglas-, Altpapier-, Leichtfraktions- und Metallverpackungsbehältern, die im Rahmen der dezentralen
Sammeltouren entleert werden, anhand des Behältervolumens und der Entleerungshäufigkeit das Jahresvolumen ermitteln und mit den
Umrechnungsschlüsseln (S. 200) das Gewicht errechnen!
Auch gewerbliche Anliefermengen mitberücksichtigen, da sonst die Leistungskennzahlen nicht korrekt sind!
</t>
        </r>
      </text>
    </comment>
    <comment ref="B32" authorId="0">
      <text>
        <r>
          <rPr>
            <sz val="8"/>
            <rFont val="Tahoma"/>
            <family val="0"/>
          </rPr>
          <t xml:space="preserve">Die Öffnungszeit sollte in Stunden pro Jahr angegeben und am besten laut
Kalender exakt bestimmt werden.
</t>
        </r>
      </text>
    </comment>
    <comment ref="B31" authorId="0">
      <text>
        <r>
          <rPr>
            <sz val="8"/>
            <rFont val="Tahoma"/>
            <family val="0"/>
          </rPr>
          <t xml:space="preserve">Die Personalstunden sollten aus den Arbeitsstundenaufzeichnungen der MitarbeiterInnen hervorgehen, notfalls sind Schätzungen anhand der Öffnungsstunden im Jahr und der Anzahl der ASZ-BetreuerInnen angebracht.
Bitte auch „Rüstzeiten“, also für das ASZ aufgewendete Arbeitsstunden außerhalb der Öffnungszeiten dazurechnen. (von den ASZ-Mitarbeitern alleine für das ASZ aufgewendete Zeit; u.a. Annahmezeiten, Manipulationszeiten, Reinigungszeiten, Instandhaltungszeiten)
</t>
        </r>
      </text>
    </comment>
    <comment ref="B28" authorId="1">
      <text>
        <r>
          <rPr>
            <sz val="8"/>
            <rFont val="Tahoma"/>
            <family val="0"/>
          </rPr>
          <t>Anteil getrennt gesammelter Alt- und Problemstoffe;
Die Verwertungsquote gibt an, wie gut die getrennte Sammlung funktioniert, wobei hier natürlich Gemeinden mit hohem Anteil an Eigenkompostierung statistisch im Nachteil sind, weil der fehlende Bioabfall die Verwertungsquote scheinbar senkt. 
Eine Verwertungsquote unter 40% sollte unbedingt hinterfragt
werden, Werte um 50% und darüber sind wünschenswert.</t>
        </r>
      </text>
    </comment>
    <comment ref="B22" authorId="1">
      <text>
        <r>
          <rPr>
            <sz val="8"/>
            <rFont val="Tahoma"/>
            <family val="2"/>
          </rPr>
          <t>Die nachfolgend zu ermittelnden Werte ergeben sich aus den Abfallmengen und dem Einwohnergleichwert und stellen eine erste Orientierung
über das Trennverhalten der Bevölkerung dar.
Allerdings lassen sich Gemeinden hier nicht direkt vergleichen, denn je mehr Anfallstellen ohne Wohnbevölkerung die Gemeinde hat (z.B. Betriebe, Schulen, Ämter, Behörden, Fremdenverkehrseinrichtungen, Gastronomie, Beherbergungsbetriebe), desto höher sind die spezifischen Sammelmengen pro Einwohner, so dass sich in Städten, regionalen Schul- und Einkaufszentren generell wesentlich höhere Werte ergeben, als in reinen Wohn- und Landgemeinden.
Beim Bioabfall spielen der Grad der Eigenkompostierung und der Mix an Sammelsystemen eine sehr wesentliche Rolle.
Wenn Sie Ihre Werte daher mit anderen Gemeinden vergleichen, wählen Sie Vergleichsgemeinden, die in Struktur und Größe Ihrer Gemeinde ähnlich sind und stellen Sie sicher, dass auch die Vergleichsangaben mit der gleichen Methode ermittelt wurden (vollständige Mengen, Einwohnergleichwert statt Einwohnerwert etc.)</t>
        </r>
      </text>
    </comment>
    <comment ref="B21" authorId="0">
      <text>
        <r>
          <rPr>
            <sz val="8"/>
            <rFont val="Tahoma"/>
            <family val="0"/>
          </rPr>
          <t>inkl. Silofolien</t>
        </r>
      </text>
    </comment>
    <comment ref="B15" authorId="0">
      <text>
        <r>
          <rPr>
            <sz val="8"/>
            <rFont val="Tahoma"/>
            <family val="0"/>
          </rPr>
          <t>Verwenden Sie bei den Abfallmengen die Daten des letzten verfügbaren Jahres. 
Auch hier müssen wieder die Daten aller angeschlossenen
Gemeinden zusammengezählt und anschließend die Summen eingetragen werden. 
So ergibt die Summe der Werte 2.1.1. bis 2.1.5. den Wert 2.1. 
Grundsätzlich sind nur Mengen anzugeben, die über Sammelsysteme der Gemeinde bzw. im Auftrag der Gemeinde gesammelt werden, d.h. keine Mengen aus der GESTRA, separat vom Verursacher entsorgte betriebliche Abfälle etc.
Bitte tragen Sie unbedingt Gesamtmengen unter Berücksichtigung ALLER Sammelschienen ein: z.B. bei biogenen Abfällen nicht nur Abfälle aus der Biotonne sondern auch aus Gartenabfallsammlung, Friedhofsabfall, Häckseldienst, Grünschnittcontainer im ASZ u.ä.
Gleiches gilt z.B. für Sperrmüll: Menge aus Hausabholung, Straßensammlung, ASZ, Fetzenmarkt-Restbestände eintragen.
Altstoffe: Hier bitte alle Abfälle, die getrennt gesammelt und einer stofflichen oder thermischen Verwertung zugeführt werden, angeben, d.h. auch Silofolien, Altholz, Altreifen, Schrott, Verpackungen aller Art; dazu die Problemstoffe einschließlich E-Schrott. 
Stoffe, die zwar getrennt gesammelt, aber nicht verwertet werden (z. B. Baustellenabfälle, unverwertbares Holz, Kehrmaschineninhalte, Gewerbeabfälle etc. zählen NICHT zu dieser Gruppe. 
Unter „Sonstige Stoffe“ fallen hier nur jene Stoffe, die keiner der anderen Kategorien zuzuordnen sind, z.B. unverwertbares Holz, unverwertbare Gewerbeabfälle, nicht verwertete Baurestmassen und mineralische Abfälle. 
Achtung bei Baurestmassen: es sind nur die Mengen, die über kommunale Sammlung (z.B. im ASZ) erfasst werden, anzugeben! Verfüllung gilt nicht als Verwertung!</t>
        </r>
      </text>
    </comment>
    <comment ref="B12" authorId="0">
      <text>
        <r>
          <rPr>
            <sz val="8"/>
            <rFont val="Tahoma"/>
            <family val="2"/>
          </rPr>
          <t>z.B. ein Fünftel des Jahres = 0,2</t>
        </r>
        <r>
          <rPr>
            <sz val="8"/>
            <rFont val="Tahoma"/>
            <family val="0"/>
          </rPr>
          <t xml:space="preserve">
</t>
        </r>
      </text>
    </comment>
    <comment ref="B11" authorId="1">
      <text>
        <r>
          <rPr>
            <sz val="8"/>
            <rFont val="Tahoma"/>
            <family val="0"/>
          </rPr>
          <t>(350 Nächtigungen = 1  EGW)</t>
        </r>
      </text>
    </comment>
    <comment ref="B8" authorId="0">
      <text>
        <r>
          <rPr>
            <sz val="8"/>
            <rFont val="Tahoma"/>
            <family val="0"/>
          </rPr>
          <t xml:space="preserve">Geben Sie hier die Bevölkerungsdaten des Einzugsgebietes Ihres ASZs ein. 
Achtung: Sollten mehrere Gemeinden angeschlossen sein, tragen Sie
stets die Summe aller angeschlossenen Gemeinden ein. 
Verwenden Sie die Daten der letzten Volkszählung oder einer Ihnen vorliegenden
aktuelleren Gemeinde-Statistik. 
Bei der Abschätzung der durchschnittlichen Anwesenheitsdauer der Zweitwohnsitze sprechen Sie mit verschiedenen Personen aus Gemeindeverwaltung, Tourismuswirtschaft und Müllabfuhr, um eine möglichst plausible Schätzung abzugeben.
</t>
        </r>
      </text>
    </comment>
    <comment ref="C7" authorId="0">
      <text>
        <r>
          <rPr>
            <sz val="8"/>
            <rFont val="Tahoma"/>
            <family val="0"/>
          </rPr>
          <t xml:space="preserve">Name des untersuchten ASZs
</t>
        </r>
      </text>
    </comment>
    <comment ref="C3" authorId="0">
      <text>
        <r>
          <rPr>
            <sz val="10"/>
            <rFont val="Tahoma"/>
            <family val="2"/>
          </rPr>
          <t>Abkürzungen:
t = Gewichtstonne (1000 kg)
a = Jahr
h = Stunde
* bzw. "." = Multiplikation
/ = Division
EGW = Einwohnergleichwert</t>
        </r>
      </text>
    </comment>
    <comment ref="C2" authorId="0">
      <text>
        <r>
          <rPr>
            <sz val="8"/>
            <rFont val="Tahoma"/>
            <family val="0"/>
          </rPr>
          <t xml:space="preserve">Altreifen Lkw - mit Felge 1 Stück = 0,075 t
Altreifen Lkw - ohne Felge 1 Stück = 0,055 t
Altreifen Pkw - mit Felge 1 Stück = 0,012 t
Altreifen Pkw - ohne Felge 1 Stück = 0,007 t
Altreifen Traktor - mit Felge 1 Stück = 0,15 t
Altreifen Traktor - ohne Felge 1 Stück = 0,045 t
Autobatterien (Kfz-Starterbatterien) 1 Stück = 0,015 t
Autowracks 1 Stück = 0,9 t
Bildschirmgeräte 1 Stück = 0,025 t
Bioabfälle – nicht zum Häckseln 
(z.B.: Rasenschnitt, Laub, Blumen, etc.)
 1 m³ = 0,7 t
Bioabfälle –zum Häckseln 
(z.B.: Baum-, Strauch- und Heckenschnitt) – gehäckselt
 1 m³ = 0,2 t
Bioabfälle –zum Häckseln 
(z.B.: Baum-, Strauch- und Heckenschnitt) – ungehäckselt
 1 m³ = 0,04 t
Biomüll – aus Biotonne bzw.
Biomüll – Friedhofsabfälle
 1 m³ = 0,15 t
EPS-Styropor / EPS-Baustyropor 1 m³ = 0,017 t
Kühlgeräte 1 Stück = 0,03 t
Lampen (Leuchtstoff- / Neonröhren) 1 Stück = 0,00033 t
</t>
        </r>
      </text>
    </comment>
  </commentList>
</comments>
</file>

<file path=xl/sharedStrings.xml><?xml version="1.0" encoding="utf-8"?>
<sst xmlns="http://schemas.openxmlformats.org/spreadsheetml/2006/main" count="179" uniqueCount="151">
  <si>
    <t>52, 178</t>
  </si>
  <si>
    <t>Euro / t</t>
  </si>
  <si>
    <r>
      <t>Wirtschaftlichkeit</t>
    </r>
    <r>
      <rPr>
        <sz val="10"/>
        <color indexed="8"/>
        <rFont val="Arial"/>
        <family val="2"/>
      </rPr>
      <t xml:space="preserve"> </t>
    </r>
  </si>
  <si>
    <t>4.15.</t>
  </si>
  <si>
    <t>51, 178</t>
  </si>
  <si>
    <t>Euro / EWG</t>
  </si>
  <si>
    <t>Spezifische Einwohnerkosten (Kosten pro EGW)</t>
  </si>
  <si>
    <t>4.14.2.</t>
  </si>
  <si>
    <t>50, 178</t>
  </si>
  <si>
    <t>Euro</t>
  </si>
  <si>
    <t>Kosten pro Anlieferung</t>
  </si>
  <si>
    <t>4.14.1.</t>
  </si>
  <si>
    <t>Kundenakzeptanz 2</t>
  </si>
  <si>
    <t>4.13.2.</t>
  </si>
  <si>
    <t>47, 177</t>
  </si>
  <si>
    <t xml:space="preserve">Kundenakzeptanz 1 </t>
  </si>
  <si>
    <t>4.13.1.</t>
  </si>
  <si>
    <t>46, 177</t>
  </si>
  <si>
    <t>Betreuungsintensität</t>
  </si>
  <si>
    <t>4.12.</t>
  </si>
  <si>
    <t>44, 177</t>
  </si>
  <si>
    <t>Kundenprofil</t>
  </si>
  <si>
    <t>4.11.</t>
  </si>
  <si>
    <t>45, 176</t>
  </si>
  <si>
    <t>Kundenfrequenz</t>
  </si>
  <si>
    <t>4.10.</t>
  </si>
  <si>
    <t>43, 176</t>
  </si>
  <si>
    <t>Personalaufwand</t>
  </si>
  <si>
    <t>4.9.</t>
  </si>
  <si>
    <t>42, 176</t>
  </si>
  <si>
    <t>Personalleistung</t>
  </si>
  <si>
    <t>4.8.</t>
  </si>
  <si>
    <t>t / h</t>
  </si>
  <si>
    <t>Stundendurchsatz übrige Stoffe</t>
  </si>
  <si>
    <t>4.7.4.</t>
  </si>
  <si>
    <t>Stundendurchsatz Alt- u. Problemstoffe</t>
  </si>
  <si>
    <t>4.7.3.</t>
  </si>
  <si>
    <t>Stundendurchsatz Sperrmüll</t>
  </si>
  <si>
    <t>4.7.2.</t>
  </si>
  <si>
    <t>41, 175</t>
  </si>
  <si>
    <t>Stundendurchsatzleistung gesamt</t>
  </si>
  <si>
    <t>4.7.1.</t>
  </si>
  <si>
    <t>40, 175</t>
  </si>
  <si>
    <t>Stauanfälligkeit</t>
  </si>
  <si>
    <t>4.6.</t>
  </si>
  <si>
    <t>m² / EWG</t>
  </si>
  <si>
    <t>Platzangebot</t>
  </si>
  <si>
    <t>4.5.</t>
  </si>
  <si>
    <t>38, 175</t>
  </si>
  <si>
    <t xml:space="preserve">t / m² . a </t>
  </si>
  <si>
    <t>Flächenausnutzung</t>
  </si>
  <si>
    <t>4.4.</t>
  </si>
  <si>
    <t>%</t>
  </si>
  <si>
    <t>Sperrmüllanteil an der ASZ-Gesamtdurchsatzmenge</t>
  </si>
  <si>
    <t>4.3.2.</t>
  </si>
  <si>
    <t>36, 174</t>
  </si>
  <si>
    <r>
      <t>Sperrmüll-Relevanz ASZ</t>
    </r>
    <r>
      <rPr>
        <sz val="10"/>
        <color indexed="8"/>
        <rFont val="Arial"/>
        <family val="2"/>
      </rPr>
      <t xml:space="preserve"> </t>
    </r>
  </si>
  <si>
    <t>4.3.1.</t>
  </si>
  <si>
    <t>34, 174</t>
  </si>
  <si>
    <t>Altstoff-Relevanz ASZ</t>
  </si>
  <si>
    <t>4.2.</t>
  </si>
  <si>
    <t>32, 174</t>
  </si>
  <si>
    <t>abfallwirtschaftliche Relevanz ASZ</t>
  </si>
  <si>
    <t>4.1.</t>
  </si>
  <si>
    <t>ASZ - Footprints</t>
  </si>
  <si>
    <t>4.</t>
  </si>
  <si>
    <t>Euro / a</t>
  </si>
  <si>
    <t>Abschreibung pro Jahr</t>
  </si>
  <si>
    <t>3.6.3.</t>
  </si>
  <si>
    <t xml:space="preserve">Personalkosten pro Jahr </t>
  </si>
  <si>
    <t>3.6.2.</t>
  </si>
  <si>
    <t>Betriebskosten pro Jahr - inkl. Entsorgungskosten</t>
  </si>
  <si>
    <t>3.6.1.</t>
  </si>
  <si>
    <t>Gesamtkosten pro Jahr</t>
  </si>
  <si>
    <t>3.6.</t>
  </si>
  <si>
    <t>m²</t>
  </si>
  <si>
    <r>
      <t>Betriebsfläche ASZ</t>
    </r>
    <r>
      <rPr>
        <sz val="10"/>
        <rFont val="Arial"/>
        <family val="0"/>
      </rPr>
      <t xml:space="preserve"> </t>
    </r>
  </si>
  <si>
    <t>3.5.</t>
  </si>
  <si>
    <t>Anlieferungen pro Jahr</t>
  </si>
  <si>
    <t>3.4.</t>
  </si>
  <si>
    <t>t / a</t>
  </si>
  <si>
    <t>davon Altholz</t>
  </si>
  <si>
    <t>3.3.3.2.</t>
  </si>
  <si>
    <t>davon Bau-Abfälle</t>
  </si>
  <si>
    <t>3.3.3.1.</t>
  </si>
  <si>
    <t>Jahres-Durchsatzmenge übrige Stoffe</t>
  </si>
  <si>
    <t>3.3.3.</t>
  </si>
  <si>
    <t>Jahres-Durchsatzmenge Sperrmüll</t>
  </si>
  <si>
    <t>3.3.2.</t>
  </si>
  <si>
    <t xml:space="preserve">Jahres-Durchsatzmenge Alt- und Problemstoffe </t>
  </si>
  <si>
    <t>3.3.1</t>
  </si>
  <si>
    <t>Jahres-Durchsatzmenge gesamt</t>
  </si>
  <si>
    <t>3.3.</t>
  </si>
  <si>
    <t>h / a</t>
  </si>
  <si>
    <t>Öffnungsstunden pro Jahr</t>
  </si>
  <si>
    <t>3.2.</t>
  </si>
  <si>
    <t>Personalstunden pro Jahr</t>
  </si>
  <si>
    <t>3.1.</t>
  </si>
  <si>
    <t>Leistungsparameter ASZ</t>
  </si>
  <si>
    <t>3.</t>
  </si>
  <si>
    <t>25, 28</t>
  </si>
  <si>
    <t>Verwertungsquote in % der Gesamtmenge</t>
  </si>
  <si>
    <t>2.3.</t>
  </si>
  <si>
    <t xml:space="preserve"> kg / EGW.a</t>
  </si>
  <si>
    <t xml:space="preserve">Spezifischer Anfall sonstiger Abfälle </t>
  </si>
  <si>
    <t>2.2.5.</t>
  </si>
  <si>
    <t>Spezifischer Anfall von Alt- und Problemstoffen</t>
  </si>
  <si>
    <t>2.2.4.</t>
  </si>
  <si>
    <r>
      <t>Spezifischer Anfall Biogener Abfälle</t>
    </r>
    <r>
      <rPr>
        <sz val="10"/>
        <rFont val="Arial"/>
        <family val="2"/>
      </rPr>
      <t xml:space="preserve"> </t>
    </r>
  </si>
  <si>
    <t>2.2.3.</t>
  </si>
  <si>
    <r>
      <t>Spezifischer Sperrmüllanfall</t>
    </r>
    <r>
      <rPr>
        <sz val="10"/>
        <rFont val="Arial"/>
        <family val="2"/>
      </rPr>
      <t xml:space="preserve"> </t>
    </r>
  </si>
  <si>
    <t>2.2.2.</t>
  </si>
  <si>
    <r>
      <t>Spezifischer Restmüllanfall</t>
    </r>
    <r>
      <rPr>
        <sz val="10"/>
        <rFont val="Arial"/>
        <family val="2"/>
      </rPr>
      <t xml:space="preserve"> </t>
    </r>
  </si>
  <si>
    <t>2.2.1.</t>
  </si>
  <si>
    <t>Spezifischer Abfallanfall</t>
  </si>
  <si>
    <t>2.2.</t>
  </si>
  <si>
    <r>
      <t xml:space="preserve">sonstige Abfälle </t>
    </r>
    <r>
      <rPr>
        <sz val="10"/>
        <rFont val="Arial"/>
        <family val="2"/>
      </rPr>
      <t>(ohne Straßenkehricht+Rechengut)</t>
    </r>
  </si>
  <si>
    <t>2.1.5.</t>
  </si>
  <si>
    <r>
      <t>Alt- und Problemstoffe</t>
    </r>
    <r>
      <rPr>
        <sz val="10"/>
        <rFont val="Arial"/>
        <family val="2"/>
      </rPr>
      <t xml:space="preserve"> (ohne Baurestmassen)</t>
    </r>
  </si>
  <si>
    <t>2.1.4.</t>
  </si>
  <si>
    <t>Biogene Abfälle</t>
  </si>
  <si>
    <t>2.1.3.</t>
  </si>
  <si>
    <r>
      <t>Sperrmüll</t>
    </r>
    <r>
      <rPr>
        <sz val="10"/>
        <rFont val="Arial"/>
        <family val="2"/>
      </rPr>
      <t xml:space="preserve"> (ohne verwertbare Anteile)</t>
    </r>
  </si>
  <si>
    <t>2.1.2.</t>
  </si>
  <si>
    <t>Restmüll</t>
  </si>
  <si>
    <t>2.1.1.</t>
  </si>
  <si>
    <t>Kommunales Gesamtabfallaufkommen (Hausabfälle und hausmüllähnlicher Abfälle)</t>
  </si>
  <si>
    <t xml:space="preserve">2.1. </t>
  </si>
  <si>
    <t>Abfallmengen inkl. ASZ</t>
  </si>
  <si>
    <t>2.</t>
  </si>
  <si>
    <t xml:space="preserve">Einwohnergleichwert (EGW) </t>
  </si>
  <si>
    <t>1.5.</t>
  </si>
  <si>
    <t>% / 100</t>
  </si>
  <si>
    <t xml:space="preserve">Geschätzte durchschnittliche Anwesenheitsdauer der Nebenwohnsitzfälle im Jahr </t>
  </si>
  <si>
    <t>1.4.</t>
  </si>
  <si>
    <r>
      <t>Fremdenverkehrs-Nächtigungen pro Jahr</t>
    </r>
    <r>
      <rPr>
        <sz val="10"/>
        <rFont val="Arial"/>
        <family val="0"/>
      </rPr>
      <t xml:space="preserve"> </t>
    </r>
  </si>
  <si>
    <t>1.3.</t>
  </si>
  <si>
    <t>Nebenwohnsitzfälle</t>
  </si>
  <si>
    <t>1.2.</t>
  </si>
  <si>
    <t>Wohnbevölkerung</t>
  </si>
  <si>
    <t>1.1.</t>
  </si>
  <si>
    <t>Strukturdaten der angeschlossenen Gemeinde(n)</t>
  </si>
  <si>
    <t>1.</t>
  </si>
  <si>
    <t>ASZ</t>
  </si>
  <si>
    <t>betreffende Seite(n) in der Dokumentation</t>
  </si>
  <si>
    <t>Einheit</t>
  </si>
  <si>
    <t>automatisch errechnete Werte</t>
  </si>
  <si>
    <t>Abkürzungen</t>
  </si>
  <si>
    <t>vorhandende Daten bitte eintragen</t>
  </si>
  <si>
    <t>Gewichts-Umrechnungsschlüssel</t>
  </si>
  <si>
    <t>ASZ-Selbstanalyse mittels ASZ-Footprints</t>
  </si>
</sst>
</file>

<file path=xl/styles.xml><?xml version="1.0" encoding="utf-8"?>
<styleSheet xmlns="http://schemas.openxmlformats.org/spreadsheetml/2006/main">
  <numFmts count="8">
    <numFmt numFmtId="5" formatCode="&quot;öS&quot;\ #,##0;\-&quot;öS&quot;\ #,##0"/>
    <numFmt numFmtId="6" formatCode="&quot;öS&quot;\ #,##0;[Red]\-&quot;öS&quot;\ #,##0"/>
    <numFmt numFmtId="7" formatCode="&quot;öS&quot;\ #,##0.00;\-&quot;öS&quot;\ #,##0.00"/>
    <numFmt numFmtId="8" formatCode="&quot;öS&quot;\ #,##0.00;[Red]\-&quot;öS&quot;\ #,##0.00"/>
    <numFmt numFmtId="42" formatCode="_-&quot;öS&quot;\ * #,##0_-;\-&quot;öS&quot;\ * #,##0_-;_-&quot;öS&quot;\ * &quot;-&quot;_-;_-@_-"/>
    <numFmt numFmtId="41" formatCode="_-* #,##0_-;\-* #,##0_-;_-* &quot;-&quot;_-;_-@_-"/>
    <numFmt numFmtId="44" formatCode="_-&quot;öS&quot;\ * #,##0.00_-;\-&quot;öS&quot;\ * #,##0.00_-;_-&quot;öS&quot;\ * &quot;-&quot;??_-;_-@_-"/>
    <numFmt numFmtId="43" formatCode="_-* #,##0.00_-;\-* #,##0.00_-;_-* &quot;-&quot;??_-;_-@_-"/>
  </numFmts>
  <fonts count="16">
    <font>
      <sz val="10"/>
      <name val="Arial"/>
      <family val="0"/>
    </font>
    <font>
      <sz val="10"/>
      <color indexed="8"/>
      <name val="Arial"/>
      <family val="2"/>
    </font>
    <font>
      <b/>
      <sz val="10"/>
      <color indexed="8"/>
      <name val="Arial"/>
      <family val="2"/>
    </font>
    <font>
      <b/>
      <sz val="12"/>
      <name val="Arial"/>
      <family val="2"/>
    </font>
    <font>
      <b/>
      <sz val="10"/>
      <name val="Arial"/>
      <family val="2"/>
    </font>
    <font>
      <i/>
      <sz val="10"/>
      <color indexed="10"/>
      <name val="Arial"/>
      <family val="2"/>
    </font>
    <font>
      <sz val="10"/>
      <color indexed="10"/>
      <name val="Arial"/>
      <family val="2"/>
    </font>
    <font>
      <b/>
      <i/>
      <sz val="10"/>
      <color indexed="10"/>
      <name val="Arial"/>
      <family val="2"/>
    </font>
    <font>
      <sz val="12"/>
      <name val="Arial"/>
      <family val="2"/>
    </font>
    <font>
      <sz val="12"/>
      <color indexed="8"/>
      <name val="Arial"/>
      <family val="2"/>
    </font>
    <font>
      <b/>
      <sz val="12"/>
      <color indexed="8"/>
      <name val="Arial"/>
      <family val="2"/>
    </font>
    <font>
      <sz val="14"/>
      <name val="Arial"/>
      <family val="0"/>
    </font>
    <font>
      <b/>
      <sz val="14"/>
      <name val="Arial"/>
      <family val="2"/>
    </font>
    <font>
      <sz val="8"/>
      <name val="Tahoma"/>
      <family val="0"/>
    </font>
    <font>
      <sz val="10"/>
      <name val="Tahoma"/>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13">
    <border>
      <left/>
      <right/>
      <top/>
      <bottom/>
      <diagonal/>
    </border>
    <border>
      <left style="medium"/>
      <right style="medium"/>
      <top style="thin"/>
      <bottom style="medium"/>
    </border>
    <border>
      <left>
        <color indexed="63"/>
      </left>
      <right style="medium"/>
      <top style="thin"/>
      <bottom style="medium"/>
    </border>
    <border>
      <left style="medium"/>
      <right style="thin"/>
      <top style="thin"/>
      <bottom style="medium"/>
    </border>
    <border>
      <left style="medium"/>
      <right style="medium"/>
      <top style="thin"/>
      <bottom style="thin"/>
    </border>
    <border>
      <left>
        <color indexed="63"/>
      </left>
      <right style="medium"/>
      <top style="thin"/>
      <bottom style="thin"/>
    </border>
    <border>
      <left style="medium"/>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thin"/>
    </border>
    <border>
      <left style="medium"/>
      <right style="thin"/>
      <top style="medium"/>
      <bottom style="thin"/>
    </border>
    <border>
      <left style="medium"/>
      <right style="medium"/>
      <top style="medium"/>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1" fontId="1" fillId="0" borderId="0" xfId="0" applyNumberFormat="1" applyFont="1" applyFill="1" applyBorder="1" applyAlignment="1" applyProtection="1">
      <alignment horizontal="right"/>
      <protection hidden="1"/>
    </xf>
    <xf numFmtId="49" fontId="1" fillId="0" borderId="0" xfId="0" applyNumberFormat="1" applyFont="1" applyFill="1" applyBorder="1" applyAlignment="1" applyProtection="1">
      <alignment/>
      <protection hidden="1"/>
    </xf>
    <xf numFmtId="4" fontId="1" fillId="2" borderId="1" xfId="0" applyNumberFormat="1" applyFont="1" applyFill="1" applyBorder="1" applyAlignment="1" applyProtection="1">
      <alignment/>
      <protection hidden="1"/>
    </xf>
    <xf numFmtId="2" fontId="2" fillId="3" borderId="2" xfId="0" applyNumberFormat="1" applyFont="1" applyFill="1" applyBorder="1" applyAlignment="1" applyProtection="1">
      <alignment/>
      <protection hidden="1"/>
    </xf>
    <xf numFmtId="49" fontId="2" fillId="0" borderId="3" xfId="0" applyNumberFormat="1" applyFont="1" applyFill="1" applyBorder="1" applyAlignment="1" applyProtection="1">
      <alignment/>
      <protection hidden="1"/>
    </xf>
    <xf numFmtId="49" fontId="1" fillId="0" borderId="0" xfId="0" applyNumberFormat="1" applyFont="1" applyFill="1" applyBorder="1" applyAlignment="1" applyProtection="1">
      <alignment/>
      <protection hidden="1"/>
    </xf>
    <xf numFmtId="4" fontId="1" fillId="2" borderId="4" xfId="0" applyNumberFormat="1" applyFont="1" applyFill="1" applyBorder="1" applyAlignment="1" applyProtection="1">
      <alignment vertical="center"/>
      <protection hidden="1"/>
    </xf>
    <xf numFmtId="2" fontId="2" fillId="3" borderId="5" xfId="0" applyNumberFormat="1" applyFont="1" applyFill="1" applyBorder="1" applyAlignment="1" applyProtection="1">
      <alignment/>
      <protection hidden="1"/>
    </xf>
    <xf numFmtId="49" fontId="2" fillId="0" borderId="6" xfId="0" applyNumberFormat="1" applyFont="1" applyFill="1" applyBorder="1" applyAlignment="1" applyProtection="1">
      <alignment/>
      <protection hidden="1"/>
    </xf>
    <xf numFmtId="2" fontId="2" fillId="0" borderId="5" xfId="0" applyNumberFormat="1" applyFont="1" applyFill="1" applyBorder="1" applyAlignment="1" applyProtection="1">
      <alignment/>
      <protection hidden="1"/>
    </xf>
    <xf numFmtId="2" fontId="2" fillId="0" borderId="5" xfId="0" applyNumberFormat="1" applyFont="1" applyFill="1" applyBorder="1" applyAlignment="1" applyProtection="1">
      <alignment horizontal="left"/>
      <protection hidden="1"/>
    </xf>
    <xf numFmtId="49" fontId="2" fillId="0" borderId="5" xfId="0" applyNumberFormat="1" applyFont="1" applyFill="1" applyBorder="1" applyAlignment="1" applyProtection="1">
      <alignment/>
      <protection hidden="1"/>
    </xf>
    <xf numFmtId="4" fontId="0" fillId="4" borderId="4" xfId="0" applyNumberFormat="1" applyFont="1" applyFill="1" applyBorder="1" applyAlignment="1" applyProtection="1">
      <alignment vertical="center"/>
      <protection hidden="1"/>
    </xf>
    <xf numFmtId="49" fontId="3" fillId="4" borderId="5" xfId="0" applyNumberFormat="1" applyFont="1" applyFill="1" applyBorder="1" applyAlignment="1" applyProtection="1">
      <alignment/>
      <protection hidden="1"/>
    </xf>
    <xf numFmtId="49" fontId="3" fillId="4" borderId="6" xfId="0" applyNumberFormat="1" applyFont="1" applyFill="1" applyBorder="1" applyAlignment="1" applyProtection="1">
      <alignment/>
      <protection hidden="1"/>
    </xf>
    <xf numFmtId="1" fontId="0" fillId="0" borderId="0" xfId="0" applyNumberFormat="1" applyFont="1" applyFill="1" applyBorder="1" applyAlignment="1" applyProtection="1">
      <alignment horizontal="right"/>
      <protection hidden="1"/>
    </xf>
    <xf numFmtId="49" fontId="0" fillId="0" borderId="0" xfId="0" applyNumberFormat="1" applyFont="1" applyAlignment="1" applyProtection="1">
      <alignment/>
      <protection hidden="1"/>
    </xf>
    <xf numFmtId="4" fontId="0" fillId="3" borderId="4" xfId="0" applyNumberFormat="1" applyFont="1" applyFill="1" applyBorder="1" applyAlignment="1" applyProtection="1">
      <alignment vertical="center"/>
      <protection hidden="1"/>
    </xf>
    <xf numFmtId="49" fontId="4" fillId="3" borderId="5" xfId="0" applyNumberFormat="1" applyFont="1" applyFill="1" applyBorder="1" applyAlignment="1" applyProtection="1">
      <alignment/>
      <protection hidden="1"/>
    </xf>
    <xf numFmtId="49" fontId="4" fillId="0" borderId="6" xfId="0" applyNumberFormat="1" applyFont="1" applyFill="1" applyBorder="1" applyAlignment="1" applyProtection="1">
      <alignment/>
      <protection hidden="1"/>
    </xf>
    <xf numFmtId="4" fontId="1" fillId="5" borderId="4" xfId="0" applyNumberFormat="1" applyFont="1" applyFill="1" applyBorder="1" applyAlignment="1" applyProtection="1">
      <alignment vertical="center"/>
      <protection locked="0"/>
    </xf>
    <xf numFmtId="4" fontId="0" fillId="2" borderId="4" xfId="0" applyNumberFormat="1" applyFont="1" applyFill="1" applyBorder="1" applyAlignment="1" applyProtection="1">
      <alignment vertical="center"/>
      <protection locked="0"/>
    </xf>
    <xf numFmtId="2" fontId="4" fillId="3" borderId="5" xfId="0" applyNumberFormat="1" applyFont="1" applyFill="1" applyBorder="1" applyAlignment="1" applyProtection="1">
      <alignment horizontal="left"/>
      <protection hidden="1"/>
    </xf>
    <xf numFmtId="49" fontId="0" fillId="0" borderId="0" xfId="0" applyNumberFormat="1" applyFont="1" applyFill="1" applyBorder="1" applyAlignment="1" applyProtection="1">
      <alignment/>
      <protection hidden="1"/>
    </xf>
    <xf numFmtId="4" fontId="0" fillId="5" borderId="4" xfId="0" applyNumberFormat="1" applyFont="1" applyFill="1" applyBorder="1" applyAlignment="1" applyProtection="1">
      <alignment vertical="center"/>
      <protection locked="0"/>
    </xf>
    <xf numFmtId="1" fontId="4" fillId="3" borderId="5" xfId="0" applyNumberFormat="1" applyFont="1" applyFill="1" applyBorder="1" applyAlignment="1" applyProtection="1">
      <alignment horizontal="left"/>
      <protection hidden="1"/>
    </xf>
    <xf numFmtId="2" fontId="4" fillId="0" borderId="5" xfId="0" applyNumberFormat="1" applyFont="1" applyFill="1" applyBorder="1" applyAlignment="1" applyProtection="1">
      <alignment horizontal="left"/>
      <protection hidden="1"/>
    </xf>
    <xf numFmtId="4" fontId="0" fillId="5" borderId="7" xfId="0" applyNumberFormat="1" applyFont="1" applyFill="1" applyBorder="1" applyAlignment="1" applyProtection="1">
      <alignment vertical="center"/>
      <protection locked="0"/>
    </xf>
    <xf numFmtId="1" fontId="5" fillId="0" borderId="0" xfId="0" applyNumberFormat="1" applyFont="1" applyFill="1" applyBorder="1" applyAlignment="1" applyProtection="1">
      <alignment horizontal="right"/>
      <protection hidden="1"/>
    </xf>
    <xf numFmtId="49" fontId="6" fillId="0" borderId="0" xfId="0" applyNumberFormat="1" applyFont="1" applyFill="1" applyBorder="1" applyAlignment="1" applyProtection="1">
      <alignment/>
      <protection hidden="1"/>
    </xf>
    <xf numFmtId="4" fontId="5" fillId="0" borderId="4" xfId="0" applyNumberFormat="1" applyFont="1" applyBorder="1" applyAlignment="1" applyProtection="1">
      <alignment vertical="center"/>
      <protection hidden="1"/>
    </xf>
    <xf numFmtId="49" fontId="7" fillId="0" borderId="5" xfId="0" applyNumberFormat="1" applyFont="1" applyBorder="1" applyAlignment="1" applyProtection="1">
      <alignment/>
      <protection hidden="1"/>
    </xf>
    <xf numFmtId="49" fontId="7" fillId="0" borderId="6" xfId="0" applyNumberFormat="1" applyFont="1" applyFill="1" applyBorder="1" applyAlignment="1" applyProtection="1">
      <alignment/>
      <protection hidden="1"/>
    </xf>
    <xf numFmtId="2" fontId="2" fillId="0" borderId="5" xfId="0" applyNumberFormat="1" applyFont="1" applyBorder="1" applyAlignment="1" applyProtection="1">
      <alignment horizontal="left"/>
      <protection hidden="1"/>
    </xf>
    <xf numFmtId="4" fontId="0" fillId="2" borderId="4" xfId="0" applyNumberFormat="1" applyFont="1" applyFill="1" applyBorder="1" applyAlignment="1" applyProtection="1">
      <alignment vertical="center"/>
      <protection hidden="1"/>
    </xf>
    <xf numFmtId="49" fontId="4" fillId="3" borderId="5" xfId="0" applyNumberFormat="1" applyFont="1" applyFill="1" applyBorder="1" applyAlignment="1" applyProtection="1">
      <alignment horizontal="left" wrapText="1"/>
      <protection hidden="1"/>
    </xf>
    <xf numFmtId="49" fontId="4" fillId="3" borderId="5" xfId="0" applyNumberFormat="1" applyFont="1" applyFill="1" applyBorder="1" applyAlignment="1" applyProtection="1">
      <alignment horizontal="left"/>
      <protection hidden="1"/>
    </xf>
    <xf numFmtId="49" fontId="4" fillId="0" borderId="5" xfId="0" applyNumberFormat="1" applyFont="1" applyFill="1" applyBorder="1" applyAlignment="1" applyProtection="1">
      <alignment horizontal="left"/>
      <protection hidden="1"/>
    </xf>
    <xf numFmtId="4" fontId="0" fillId="0" borderId="4" xfId="0" applyNumberFormat="1" applyFont="1" applyBorder="1" applyAlignment="1" applyProtection="1">
      <alignment vertical="center"/>
      <protection hidden="1"/>
    </xf>
    <xf numFmtId="49" fontId="4" fillId="0" borderId="5" xfId="0" applyNumberFormat="1" applyFont="1" applyBorder="1" applyAlignment="1" applyProtection="1">
      <alignment/>
      <protection hidden="1"/>
    </xf>
    <xf numFmtId="3" fontId="0" fillId="2" borderId="4" xfId="0" applyNumberFormat="1" applyFont="1" applyFill="1" applyBorder="1" applyAlignment="1" applyProtection="1">
      <alignment vertical="center"/>
      <protection hidden="1"/>
    </xf>
    <xf numFmtId="1" fontId="4" fillId="0" borderId="5" xfId="0" applyNumberFormat="1" applyFont="1" applyBorder="1" applyAlignment="1" applyProtection="1">
      <alignment horizontal="left"/>
      <protection hidden="1"/>
    </xf>
    <xf numFmtId="1" fontId="4" fillId="0" borderId="6" xfId="0" applyNumberFormat="1" applyFont="1" applyFill="1" applyBorder="1" applyAlignment="1" applyProtection="1">
      <alignment/>
      <protection hidden="1"/>
    </xf>
    <xf numFmtId="1" fontId="4" fillId="0" borderId="0" xfId="0" applyNumberFormat="1" applyFont="1" applyFill="1" applyBorder="1" applyAlignment="1" applyProtection="1">
      <alignment/>
      <protection hidden="1"/>
    </xf>
    <xf numFmtId="3" fontId="0" fillId="5" borderId="4" xfId="0" applyNumberFormat="1" applyFont="1" applyFill="1" applyBorder="1" applyAlignment="1" applyProtection="1">
      <alignment vertical="center"/>
      <protection locked="0"/>
    </xf>
    <xf numFmtId="4" fontId="8" fillId="4" borderId="8" xfId="0" applyNumberFormat="1" applyFont="1" applyFill="1" applyBorder="1" applyAlignment="1" applyProtection="1">
      <alignment vertical="center"/>
      <protection hidden="1"/>
    </xf>
    <xf numFmtId="49" fontId="3" fillId="4" borderId="9" xfId="0" applyNumberFormat="1" applyFont="1" applyFill="1" applyBorder="1" applyAlignment="1" applyProtection="1">
      <alignment/>
      <protection hidden="1"/>
    </xf>
    <xf numFmtId="49" fontId="3" fillId="4" borderId="10" xfId="0" applyNumberFormat="1" applyFont="1" applyFill="1" applyBorder="1" applyAlignment="1" applyProtection="1">
      <alignment/>
      <protection hidden="1"/>
    </xf>
    <xf numFmtId="1" fontId="1" fillId="0" borderId="0" xfId="0" applyNumberFormat="1" applyFont="1" applyFill="1" applyBorder="1" applyAlignment="1" applyProtection="1">
      <alignment horizontal="right" vertical="center"/>
      <protection hidden="1"/>
    </xf>
    <xf numFmtId="49" fontId="1" fillId="0" borderId="0" xfId="0" applyNumberFormat="1" applyFont="1" applyFill="1" applyBorder="1" applyAlignment="1" applyProtection="1">
      <alignment horizontal="center" vertical="center"/>
      <protection hidden="1"/>
    </xf>
    <xf numFmtId="49" fontId="9" fillId="5" borderId="11" xfId="0" applyNumberFormat="1" applyFont="1" applyFill="1" applyBorder="1" applyAlignment="1" applyProtection="1">
      <alignment horizontal="center" vertical="center"/>
      <protection locked="0"/>
    </xf>
    <xf numFmtId="49" fontId="10" fillId="0" borderId="0" xfId="0" applyNumberFormat="1" applyFont="1" applyBorder="1" applyAlignment="1" applyProtection="1">
      <alignment horizontal="right" vertical="center"/>
      <protection hidden="1"/>
    </xf>
    <xf numFmtId="49" fontId="2" fillId="0" borderId="0" xfId="0" applyNumberFormat="1" applyFont="1" applyFill="1" applyBorder="1" applyAlignment="1" applyProtection="1">
      <alignment horizontal="center" vertical="center"/>
      <protection hidden="1"/>
    </xf>
    <xf numFmtId="4" fontId="0" fillId="0" borderId="0" xfId="0" applyNumberFormat="1" applyBorder="1" applyAlignment="1" applyProtection="1">
      <alignment horizontal="center"/>
      <protection hidden="1"/>
    </xf>
    <xf numFmtId="49" fontId="0" fillId="0" borderId="0" xfId="0" applyNumberFormat="1" applyBorder="1" applyAlignment="1" applyProtection="1">
      <alignment/>
      <protection hidden="1"/>
    </xf>
    <xf numFmtId="49" fontId="4" fillId="0" borderId="0" xfId="0" applyNumberFormat="1" applyFont="1" applyFill="1" applyBorder="1" applyAlignment="1" applyProtection="1">
      <alignment/>
      <protection hidden="1"/>
    </xf>
    <xf numFmtId="1" fontId="0" fillId="0" borderId="0" xfId="0" applyNumberFormat="1" applyFont="1" applyFill="1" applyBorder="1" applyAlignment="1" applyProtection="1">
      <alignment horizontal="right" wrapText="1"/>
      <protection hidden="1"/>
    </xf>
    <xf numFmtId="49" fontId="0" fillId="0" borderId="0" xfId="0" applyNumberFormat="1" applyFont="1" applyAlignment="1" applyProtection="1">
      <alignment horizontal="center"/>
      <protection hidden="1"/>
    </xf>
    <xf numFmtId="4" fontId="8" fillId="0" borderId="0" xfId="0" applyNumberFormat="1" applyFont="1" applyBorder="1" applyAlignment="1" applyProtection="1">
      <alignment horizontal="left"/>
      <protection hidden="1"/>
    </xf>
    <xf numFmtId="49" fontId="11" fillId="0" borderId="0" xfId="0" applyNumberFormat="1" applyFont="1" applyBorder="1" applyAlignment="1" applyProtection="1">
      <alignment/>
      <protection hidden="1"/>
    </xf>
    <xf numFmtId="49" fontId="0" fillId="0" borderId="0" xfId="0" applyNumberFormat="1" applyFont="1" applyBorder="1" applyAlignment="1" applyProtection="1">
      <alignment/>
      <protection hidden="1"/>
    </xf>
    <xf numFmtId="49" fontId="4" fillId="2" borderId="12" xfId="0" applyNumberFormat="1" applyFont="1" applyFill="1" applyBorder="1" applyAlignment="1" applyProtection="1">
      <alignment/>
      <protection hidden="1"/>
    </xf>
    <xf numFmtId="49" fontId="0" fillId="0" borderId="0" xfId="0" applyNumberFormat="1" applyFont="1" applyBorder="1" applyAlignment="1" applyProtection="1">
      <alignment horizontal="right"/>
      <protection hidden="1"/>
    </xf>
    <xf numFmtId="0" fontId="0" fillId="0" borderId="0" xfId="0" applyFill="1" applyBorder="1" applyAlignment="1" applyProtection="1">
      <alignment/>
      <protection hidden="1"/>
    </xf>
    <xf numFmtId="49" fontId="4" fillId="5" borderId="12" xfId="0" applyNumberFormat="1" applyFont="1" applyFill="1" applyBorder="1" applyAlignment="1" applyProtection="1">
      <alignment/>
      <protection hidden="1"/>
    </xf>
    <xf numFmtId="49" fontId="0" fillId="0" borderId="0" xfId="0" applyNumberFormat="1" applyFont="1" applyFill="1" applyAlignment="1" applyProtection="1">
      <alignment/>
      <protection hidden="1"/>
    </xf>
    <xf numFmtId="0" fontId="1" fillId="0" borderId="0" xfId="0" applyFont="1" applyAlignment="1">
      <alignment horizontal="right"/>
    </xf>
    <xf numFmtId="49" fontId="12" fillId="0" borderId="0" xfId="0" applyNumberFormat="1" applyFont="1" applyBorder="1" applyAlignment="1" applyProtection="1">
      <alignment horizontal="center" vertical="center"/>
      <protection hidden="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85" zoomScaleNormal="85" workbookViewId="0" topLeftCell="A34">
      <selection activeCell="C60" sqref="C60"/>
    </sheetView>
  </sheetViews>
  <sheetFormatPr defaultColWidth="11.421875" defaultRowHeight="12.75"/>
  <cols>
    <col min="1" max="1" width="6.7109375" style="0" customWidth="1"/>
    <col min="2" max="2" width="78.00390625" style="0" customWidth="1"/>
    <col min="5" max="5" width="13.57421875" style="0" customWidth="1"/>
  </cols>
  <sheetData>
    <row r="1" spans="1:5" ht="18">
      <c r="A1" s="56"/>
      <c r="B1" s="68" t="s">
        <v>150</v>
      </c>
      <c r="C1" s="68"/>
      <c r="D1" s="68"/>
      <c r="E1" s="16"/>
    </row>
    <row r="2" spans="1:5" ht="18">
      <c r="A2" s="56"/>
      <c r="B2" s="60"/>
      <c r="C2" s="67" t="s">
        <v>149</v>
      </c>
      <c r="D2" s="67"/>
      <c r="E2" s="67"/>
    </row>
    <row r="3" spans="1:5" ht="12.75">
      <c r="A3" s="65"/>
      <c r="B3" s="64" t="s">
        <v>148</v>
      </c>
      <c r="C3" s="63" t="s">
        <v>147</v>
      </c>
      <c r="D3" s="17"/>
      <c r="E3" s="16"/>
    </row>
    <row r="4" spans="1:5" ht="12.75">
      <c r="A4" s="62"/>
      <c r="B4" s="61" t="s">
        <v>146</v>
      </c>
      <c r="C4" s="54"/>
      <c r="D4" s="17"/>
      <c r="E4" s="16"/>
    </row>
    <row r="5" spans="1:5" ht="63.75">
      <c r="A5" s="56"/>
      <c r="B5" s="60"/>
      <c r="C5" s="59"/>
      <c r="D5" s="58" t="s">
        <v>145</v>
      </c>
      <c r="E5" s="57" t="s">
        <v>144</v>
      </c>
    </row>
    <row r="6" spans="1:5" ht="13.5" thickBot="1">
      <c r="A6" s="56"/>
      <c r="B6" s="55"/>
      <c r="C6" s="54"/>
      <c r="D6" s="17"/>
      <c r="E6" s="16"/>
    </row>
    <row r="7" spans="1:5" ht="16.5" thickBot="1">
      <c r="A7" s="53"/>
      <c r="B7" s="52" t="s">
        <v>143</v>
      </c>
      <c r="C7" s="51"/>
      <c r="D7" s="50"/>
      <c r="E7" s="49"/>
    </row>
    <row r="8" spans="1:5" ht="15.75">
      <c r="A8" s="48" t="s">
        <v>142</v>
      </c>
      <c r="B8" s="47" t="s">
        <v>141</v>
      </c>
      <c r="C8" s="46"/>
      <c r="D8" s="24"/>
      <c r="E8" s="16">
        <v>170</v>
      </c>
    </row>
    <row r="9" spans="1:5" ht="12.75">
      <c r="A9" s="20" t="s">
        <v>140</v>
      </c>
      <c r="B9" s="26" t="s">
        <v>139</v>
      </c>
      <c r="C9" s="45"/>
      <c r="D9" s="24"/>
      <c r="E9" s="16"/>
    </row>
    <row r="10" spans="1:5" ht="12.75">
      <c r="A10" s="20" t="s">
        <v>138</v>
      </c>
      <c r="B10" s="26" t="s">
        <v>137</v>
      </c>
      <c r="C10" s="45"/>
      <c r="D10" s="24"/>
      <c r="E10" s="16"/>
    </row>
    <row r="11" spans="1:5" ht="12.75">
      <c r="A11" s="20" t="s">
        <v>136</v>
      </c>
      <c r="B11" s="26" t="s">
        <v>135</v>
      </c>
      <c r="C11" s="45"/>
      <c r="D11" s="24"/>
      <c r="E11" s="16"/>
    </row>
    <row r="12" spans="1:5" ht="12.75">
      <c r="A12" s="43" t="s">
        <v>134</v>
      </c>
      <c r="B12" s="44" t="s">
        <v>133</v>
      </c>
      <c r="C12" s="25"/>
      <c r="D12" s="24" t="s">
        <v>132</v>
      </c>
      <c r="E12" s="16"/>
    </row>
    <row r="13" spans="1:5" ht="12.75">
      <c r="A13" s="43" t="s">
        <v>131</v>
      </c>
      <c r="B13" s="42" t="s">
        <v>130</v>
      </c>
      <c r="C13" s="41">
        <f>(C9+(C10*C12)+(C11/365))</f>
        <v>0</v>
      </c>
      <c r="D13" s="24"/>
      <c r="E13" s="16">
        <v>23</v>
      </c>
    </row>
    <row r="14" spans="1:5" ht="12.75">
      <c r="A14" s="20"/>
      <c r="B14" s="40"/>
      <c r="C14" s="39"/>
      <c r="D14" s="66"/>
      <c r="E14" s="16"/>
    </row>
    <row r="15" spans="1:5" ht="15.75">
      <c r="A15" s="15" t="s">
        <v>129</v>
      </c>
      <c r="B15" s="14" t="s">
        <v>128</v>
      </c>
      <c r="C15" s="13"/>
      <c r="D15" s="24"/>
      <c r="E15" s="16">
        <v>171</v>
      </c>
    </row>
    <row r="16" spans="1:5" ht="12.75">
      <c r="A16" s="20" t="s">
        <v>127</v>
      </c>
      <c r="B16" s="38" t="s">
        <v>126</v>
      </c>
      <c r="C16" s="35">
        <f>SUM(C17:C21)</f>
        <v>0</v>
      </c>
      <c r="D16" s="66" t="s">
        <v>80</v>
      </c>
      <c r="E16" s="16">
        <v>24</v>
      </c>
    </row>
    <row r="17" spans="1:5" ht="12.75">
      <c r="A17" s="20" t="s">
        <v>125</v>
      </c>
      <c r="B17" s="37" t="s">
        <v>124</v>
      </c>
      <c r="C17" s="25"/>
      <c r="D17" s="66" t="s">
        <v>80</v>
      </c>
      <c r="E17" s="16"/>
    </row>
    <row r="18" spans="1:5" ht="12.75">
      <c r="A18" s="20" t="s">
        <v>123</v>
      </c>
      <c r="B18" s="36" t="s">
        <v>122</v>
      </c>
      <c r="C18" s="25"/>
      <c r="D18" s="66" t="s">
        <v>80</v>
      </c>
      <c r="E18" s="16"/>
    </row>
    <row r="19" spans="1:5" ht="12.75">
      <c r="A19" s="20" t="s">
        <v>121</v>
      </c>
      <c r="B19" s="37" t="s">
        <v>120</v>
      </c>
      <c r="C19" s="25"/>
      <c r="D19" s="66" t="s">
        <v>80</v>
      </c>
      <c r="E19" s="16"/>
    </row>
    <row r="20" spans="1:5" ht="12.75">
      <c r="A20" s="20" t="s">
        <v>119</v>
      </c>
      <c r="B20" s="36" t="s">
        <v>118</v>
      </c>
      <c r="C20" s="25"/>
      <c r="D20" s="66" t="s">
        <v>80</v>
      </c>
      <c r="E20" s="16"/>
    </row>
    <row r="21" spans="1:5" ht="12.75">
      <c r="A21" s="20" t="s">
        <v>117</v>
      </c>
      <c r="B21" s="36" t="s">
        <v>116</v>
      </c>
      <c r="C21" s="25"/>
      <c r="D21" s="66" t="s">
        <v>80</v>
      </c>
      <c r="E21" s="16"/>
    </row>
    <row r="22" spans="1:5" ht="12.75">
      <c r="A22" s="9" t="s">
        <v>115</v>
      </c>
      <c r="B22" s="11" t="s">
        <v>114</v>
      </c>
      <c r="C22" s="7" t="e">
        <f>(C16*1000)/C13</f>
        <v>#DIV/0!</v>
      </c>
      <c r="D22" s="6" t="s">
        <v>103</v>
      </c>
      <c r="E22" s="1">
        <v>24</v>
      </c>
    </row>
    <row r="23" spans="1:5" ht="12.75">
      <c r="A23" s="20" t="s">
        <v>113</v>
      </c>
      <c r="B23" s="37" t="s">
        <v>112</v>
      </c>
      <c r="C23" s="35" t="e">
        <f>(C17/C13)*1000</f>
        <v>#DIV/0!</v>
      </c>
      <c r="D23" s="6" t="s">
        <v>103</v>
      </c>
      <c r="E23" s="16"/>
    </row>
    <row r="24" spans="1:5" ht="12.75">
      <c r="A24" s="20" t="s">
        <v>111</v>
      </c>
      <c r="B24" s="36" t="s">
        <v>110</v>
      </c>
      <c r="C24" s="35" t="e">
        <f>(C18/C13)*1000</f>
        <v>#DIV/0!</v>
      </c>
      <c r="D24" s="6" t="s">
        <v>103</v>
      </c>
      <c r="E24" s="16">
        <v>27</v>
      </c>
    </row>
    <row r="25" spans="1:5" ht="12.75">
      <c r="A25" s="20" t="s">
        <v>109</v>
      </c>
      <c r="B25" s="37" t="s">
        <v>108</v>
      </c>
      <c r="C25" s="35" t="e">
        <f>(C19/C13)*1000</f>
        <v>#DIV/0!</v>
      </c>
      <c r="D25" s="6" t="s">
        <v>103</v>
      </c>
      <c r="E25" s="16">
        <v>27</v>
      </c>
    </row>
    <row r="26" spans="1:5" ht="12.75">
      <c r="A26" s="20" t="s">
        <v>107</v>
      </c>
      <c r="B26" s="36" t="s">
        <v>106</v>
      </c>
      <c r="C26" s="35" t="e">
        <f>(C20/C13)*1000</f>
        <v>#DIV/0!</v>
      </c>
      <c r="D26" s="6" t="s">
        <v>103</v>
      </c>
      <c r="E26" s="16"/>
    </row>
    <row r="27" spans="1:5" ht="12.75">
      <c r="A27" s="20" t="s">
        <v>105</v>
      </c>
      <c r="B27" s="36" t="s">
        <v>104</v>
      </c>
      <c r="C27" s="35" t="e">
        <f>(C21/C13)*1000</f>
        <v>#DIV/0!</v>
      </c>
      <c r="D27" s="6" t="s">
        <v>103</v>
      </c>
      <c r="E27" s="16"/>
    </row>
    <row r="28" spans="1:5" ht="12.75">
      <c r="A28" s="9" t="s">
        <v>102</v>
      </c>
      <c r="B28" s="34" t="s">
        <v>101</v>
      </c>
      <c r="C28" s="7" t="e">
        <f>(C20+C19)/(C16/100)</f>
        <v>#DIV/0!</v>
      </c>
      <c r="D28" s="6" t="s">
        <v>52</v>
      </c>
      <c r="E28" s="1" t="s">
        <v>100</v>
      </c>
    </row>
    <row r="29" spans="1:5" ht="12.75">
      <c r="A29" s="33"/>
      <c r="B29" s="32"/>
      <c r="C29" s="31"/>
      <c r="D29" s="30"/>
      <c r="E29" s="29"/>
    </row>
    <row r="30" spans="1:5" ht="15.75">
      <c r="A30" s="15" t="s">
        <v>99</v>
      </c>
      <c r="B30" s="14" t="s">
        <v>98</v>
      </c>
      <c r="C30" s="13"/>
      <c r="D30" s="24"/>
      <c r="E30" s="16"/>
    </row>
    <row r="31" spans="1:5" ht="12.75">
      <c r="A31" s="20" t="s">
        <v>97</v>
      </c>
      <c r="B31" s="26" t="s">
        <v>96</v>
      </c>
      <c r="C31" s="25"/>
      <c r="D31" s="24" t="s">
        <v>93</v>
      </c>
      <c r="E31" s="16">
        <v>172</v>
      </c>
    </row>
    <row r="32" spans="1:5" ht="12.75">
      <c r="A32" s="20" t="s">
        <v>95</v>
      </c>
      <c r="B32" s="26" t="s">
        <v>94</v>
      </c>
      <c r="C32" s="25"/>
      <c r="D32" s="24" t="s">
        <v>93</v>
      </c>
      <c r="E32" s="16">
        <v>172</v>
      </c>
    </row>
    <row r="33" spans="1:5" ht="12.75">
      <c r="A33" s="20" t="s">
        <v>92</v>
      </c>
      <c r="B33" s="23" t="s">
        <v>91</v>
      </c>
      <c r="C33" s="25"/>
      <c r="D33" s="24" t="s">
        <v>80</v>
      </c>
      <c r="E33" s="16">
        <v>172</v>
      </c>
    </row>
    <row r="34" spans="1:5" ht="12.75">
      <c r="A34" s="20" t="s">
        <v>90</v>
      </c>
      <c r="B34" s="27" t="s">
        <v>89</v>
      </c>
      <c r="C34" s="28"/>
      <c r="D34" s="24" t="s">
        <v>80</v>
      </c>
      <c r="E34" s="16">
        <v>173</v>
      </c>
    </row>
    <row r="35" spans="1:5" ht="12.75">
      <c r="A35" s="20" t="s">
        <v>88</v>
      </c>
      <c r="B35" s="27" t="s">
        <v>87</v>
      </c>
      <c r="C35" s="25"/>
      <c r="D35" s="24" t="s">
        <v>80</v>
      </c>
      <c r="E35" s="16">
        <v>173</v>
      </c>
    </row>
    <row r="36" spans="1:5" ht="12.75">
      <c r="A36" s="20" t="s">
        <v>86</v>
      </c>
      <c r="B36" s="27" t="s">
        <v>85</v>
      </c>
      <c r="C36" s="25"/>
      <c r="D36" s="24" t="s">
        <v>80</v>
      </c>
      <c r="E36" s="16">
        <v>173</v>
      </c>
    </row>
    <row r="37" spans="1:5" ht="12.75">
      <c r="A37" s="20" t="s">
        <v>84</v>
      </c>
      <c r="B37" s="27" t="s">
        <v>83</v>
      </c>
      <c r="C37" s="25"/>
      <c r="D37" s="24" t="s">
        <v>80</v>
      </c>
      <c r="E37" s="16">
        <v>173</v>
      </c>
    </row>
    <row r="38" spans="1:5" ht="12.75">
      <c r="A38" s="20" t="s">
        <v>82</v>
      </c>
      <c r="B38" s="27" t="s">
        <v>81</v>
      </c>
      <c r="C38" s="25"/>
      <c r="D38" s="24" t="s">
        <v>80</v>
      </c>
      <c r="E38" s="16">
        <v>173</v>
      </c>
    </row>
    <row r="39" spans="1:5" ht="12.75">
      <c r="A39" s="20" t="s">
        <v>79</v>
      </c>
      <c r="B39" s="26" t="s">
        <v>78</v>
      </c>
      <c r="C39" s="25"/>
      <c r="D39" s="24"/>
      <c r="E39" s="16">
        <v>173</v>
      </c>
    </row>
    <row r="40" spans="1:5" ht="12.75">
      <c r="A40" s="20" t="s">
        <v>77</v>
      </c>
      <c r="B40" s="26" t="s">
        <v>76</v>
      </c>
      <c r="C40" s="25"/>
      <c r="D40" s="24" t="s">
        <v>75</v>
      </c>
      <c r="E40" s="16">
        <v>173</v>
      </c>
    </row>
    <row r="41" spans="1:5" ht="12.75">
      <c r="A41" s="20" t="s">
        <v>74</v>
      </c>
      <c r="B41" s="23" t="s">
        <v>73</v>
      </c>
      <c r="C41" s="22">
        <f>SUM(C42:C44)</f>
        <v>0</v>
      </c>
      <c r="D41" s="6" t="s">
        <v>66</v>
      </c>
      <c r="E41" s="16">
        <v>173</v>
      </c>
    </row>
    <row r="42" spans="1:5" ht="12.75">
      <c r="A42" s="9" t="s">
        <v>72</v>
      </c>
      <c r="B42" s="11" t="s">
        <v>71</v>
      </c>
      <c r="C42" s="21"/>
      <c r="D42" s="6" t="s">
        <v>66</v>
      </c>
      <c r="E42" s="16">
        <v>173</v>
      </c>
    </row>
    <row r="43" spans="1:5" ht="12.75">
      <c r="A43" s="9" t="s">
        <v>70</v>
      </c>
      <c r="B43" s="10" t="s">
        <v>69</v>
      </c>
      <c r="C43" s="7">
        <f>C31*30</f>
        <v>0</v>
      </c>
      <c r="D43" s="6" t="s">
        <v>66</v>
      </c>
      <c r="E43" s="16">
        <v>173</v>
      </c>
    </row>
    <row r="44" spans="1:5" ht="12.75">
      <c r="A44" s="9" t="s">
        <v>68</v>
      </c>
      <c r="B44" s="11" t="s">
        <v>67</v>
      </c>
      <c r="C44" s="21"/>
      <c r="D44" s="6" t="s">
        <v>66</v>
      </c>
      <c r="E44" s="16">
        <v>173</v>
      </c>
    </row>
    <row r="45" spans="1:5" ht="12.75">
      <c r="A45" s="20"/>
      <c r="B45" s="19"/>
      <c r="C45" s="18"/>
      <c r="D45" s="66"/>
      <c r="E45" s="16"/>
    </row>
    <row r="46" spans="1:5" ht="15.75">
      <c r="A46" s="15" t="s">
        <v>65</v>
      </c>
      <c r="B46" s="14" t="s">
        <v>64</v>
      </c>
      <c r="C46" s="13"/>
      <c r="D46" s="24"/>
      <c r="E46" s="16"/>
    </row>
    <row r="47" spans="1:5" ht="12.75">
      <c r="A47" s="9" t="s">
        <v>63</v>
      </c>
      <c r="B47" s="10" t="s">
        <v>62</v>
      </c>
      <c r="C47" s="7" t="e">
        <f>C33/(C16/100)</f>
        <v>#DIV/0!</v>
      </c>
      <c r="D47" s="6" t="s">
        <v>52</v>
      </c>
      <c r="E47" s="1" t="s">
        <v>61</v>
      </c>
    </row>
    <row r="48" spans="1:5" ht="12.75">
      <c r="A48" s="9" t="s">
        <v>60</v>
      </c>
      <c r="B48" s="10" t="s">
        <v>59</v>
      </c>
      <c r="C48" s="7" t="e">
        <f>C34/(C20/100)</f>
        <v>#DIV/0!</v>
      </c>
      <c r="D48" s="6" t="s">
        <v>52</v>
      </c>
      <c r="E48" s="1" t="s">
        <v>58</v>
      </c>
    </row>
    <row r="49" spans="1:5" ht="12.75">
      <c r="A49" s="9" t="s">
        <v>57</v>
      </c>
      <c r="B49" s="10" t="s">
        <v>56</v>
      </c>
      <c r="C49" s="7" t="e">
        <f>C35/(C18/100)</f>
        <v>#DIV/0!</v>
      </c>
      <c r="D49" s="6" t="s">
        <v>52</v>
      </c>
      <c r="E49" s="1" t="s">
        <v>55</v>
      </c>
    </row>
    <row r="50" spans="1:5" ht="12.75">
      <c r="A50" s="9" t="s">
        <v>54</v>
      </c>
      <c r="B50" s="10" t="s">
        <v>53</v>
      </c>
      <c r="C50" s="7" t="e">
        <f>C35/(C33/100)</f>
        <v>#DIV/0!</v>
      </c>
      <c r="D50" s="6" t="s">
        <v>52</v>
      </c>
      <c r="E50" s="1">
        <v>175</v>
      </c>
    </row>
    <row r="51" spans="1:5" ht="12.75">
      <c r="A51" s="9" t="s">
        <v>51</v>
      </c>
      <c r="B51" s="10" t="s">
        <v>50</v>
      </c>
      <c r="C51" s="7" t="e">
        <f>C33/C40</f>
        <v>#DIV/0!</v>
      </c>
      <c r="D51" s="6" t="s">
        <v>49</v>
      </c>
      <c r="E51" s="1" t="s">
        <v>48</v>
      </c>
    </row>
    <row r="52" spans="1:5" ht="12.75">
      <c r="A52" s="9" t="s">
        <v>47</v>
      </c>
      <c r="B52" s="12" t="s">
        <v>46</v>
      </c>
      <c r="C52" s="7" t="e">
        <f>C40/C13</f>
        <v>#DIV/0!</v>
      </c>
      <c r="D52" s="6" t="s">
        <v>45</v>
      </c>
      <c r="E52" s="1" t="s">
        <v>42</v>
      </c>
    </row>
    <row r="53" spans="1:5" ht="12.75">
      <c r="A53" s="9" t="s">
        <v>44</v>
      </c>
      <c r="B53" s="10" t="s">
        <v>43</v>
      </c>
      <c r="C53" s="7" t="e">
        <f>(C39/(C40/100)/C32)</f>
        <v>#DIV/0!</v>
      </c>
      <c r="D53" s="6"/>
      <c r="E53" s="1" t="s">
        <v>42</v>
      </c>
    </row>
    <row r="54" spans="1:5" ht="12.75">
      <c r="A54" s="9" t="s">
        <v>41</v>
      </c>
      <c r="B54" s="10" t="s">
        <v>40</v>
      </c>
      <c r="C54" s="7" t="e">
        <f>C33/C32</f>
        <v>#DIV/0!</v>
      </c>
      <c r="D54" s="6" t="s">
        <v>32</v>
      </c>
      <c r="E54" s="1" t="s">
        <v>39</v>
      </c>
    </row>
    <row r="55" spans="1:5" ht="12.75">
      <c r="A55" s="9" t="s">
        <v>38</v>
      </c>
      <c r="B55" s="11" t="s">
        <v>37</v>
      </c>
      <c r="C55" s="7" t="e">
        <f>C35/C32</f>
        <v>#DIV/0!</v>
      </c>
      <c r="D55" s="6" t="s">
        <v>32</v>
      </c>
      <c r="E55" s="1">
        <v>176</v>
      </c>
    </row>
    <row r="56" spans="1:5" ht="12.75">
      <c r="A56" s="9" t="s">
        <v>36</v>
      </c>
      <c r="B56" s="11" t="s">
        <v>35</v>
      </c>
      <c r="C56" s="7" t="e">
        <f>C34/C32</f>
        <v>#DIV/0!</v>
      </c>
      <c r="D56" s="6" t="s">
        <v>32</v>
      </c>
      <c r="E56" s="1">
        <v>176</v>
      </c>
    </row>
    <row r="57" spans="1:5" ht="12.75">
      <c r="A57" s="9" t="s">
        <v>34</v>
      </c>
      <c r="B57" s="11" t="s">
        <v>33</v>
      </c>
      <c r="C57" s="7" t="e">
        <f>C36/C32</f>
        <v>#DIV/0!</v>
      </c>
      <c r="D57" s="6" t="s">
        <v>32</v>
      </c>
      <c r="E57" s="1">
        <v>176</v>
      </c>
    </row>
    <row r="58" spans="1:5" ht="12.75">
      <c r="A58" s="9" t="s">
        <v>31</v>
      </c>
      <c r="B58" s="11" t="s">
        <v>30</v>
      </c>
      <c r="C58" s="7" t="e">
        <f>C33/C31</f>
        <v>#DIV/0!</v>
      </c>
      <c r="D58" s="6"/>
      <c r="E58" s="1" t="s">
        <v>29</v>
      </c>
    </row>
    <row r="59" spans="1:5" ht="12.75">
      <c r="A59" s="9" t="s">
        <v>28</v>
      </c>
      <c r="B59" s="10" t="s">
        <v>27</v>
      </c>
      <c r="C59" s="7" t="e">
        <f>C31/C32</f>
        <v>#DIV/0!</v>
      </c>
      <c r="D59" s="6"/>
      <c r="E59" s="1" t="s">
        <v>26</v>
      </c>
    </row>
    <row r="60" spans="1:5" ht="12.75">
      <c r="A60" s="9" t="s">
        <v>25</v>
      </c>
      <c r="B60" s="10" t="s">
        <v>24</v>
      </c>
      <c r="C60" s="7" t="e">
        <f>C39/C32</f>
        <v>#DIV/0!</v>
      </c>
      <c r="D60" s="6"/>
      <c r="E60" s="1" t="s">
        <v>23</v>
      </c>
    </row>
    <row r="61" spans="1:5" ht="12.75">
      <c r="A61" s="9" t="s">
        <v>22</v>
      </c>
      <c r="B61" s="10" t="s">
        <v>21</v>
      </c>
      <c r="C61" s="7" t="e">
        <f>(C33/C39)*1000</f>
        <v>#DIV/0!</v>
      </c>
      <c r="D61" s="6"/>
      <c r="E61" s="1" t="s">
        <v>20</v>
      </c>
    </row>
    <row r="62" spans="1:5" ht="12.75">
      <c r="A62" s="9" t="s">
        <v>19</v>
      </c>
      <c r="B62" s="10" t="s">
        <v>18</v>
      </c>
      <c r="C62" s="7" t="e">
        <f>(C31/C39)*60</f>
        <v>#DIV/0!</v>
      </c>
      <c r="D62" s="6"/>
      <c r="E62" s="1" t="s">
        <v>17</v>
      </c>
    </row>
    <row r="63" spans="1:5" ht="12.75">
      <c r="A63" s="9" t="s">
        <v>16</v>
      </c>
      <c r="B63" s="10" t="s">
        <v>15</v>
      </c>
      <c r="C63" s="7" t="e">
        <f>(C33*1000)/C13</f>
        <v>#DIV/0!</v>
      </c>
      <c r="D63" s="6"/>
      <c r="E63" s="1" t="s">
        <v>14</v>
      </c>
    </row>
    <row r="64" spans="1:5" ht="12.75">
      <c r="A64" s="9" t="s">
        <v>13</v>
      </c>
      <c r="B64" s="10" t="s">
        <v>12</v>
      </c>
      <c r="C64" s="7" t="e">
        <f>C39/(C13/1000)</f>
        <v>#DIV/0!</v>
      </c>
      <c r="D64" s="6"/>
      <c r="E64" s="1">
        <v>177</v>
      </c>
    </row>
    <row r="65" spans="1:5" ht="12.75">
      <c r="A65" s="9" t="s">
        <v>11</v>
      </c>
      <c r="B65" s="8" t="s">
        <v>10</v>
      </c>
      <c r="C65" s="7" t="e">
        <f>C41/C39</f>
        <v>#DIV/0!</v>
      </c>
      <c r="D65" s="6" t="s">
        <v>9</v>
      </c>
      <c r="E65" s="1" t="s">
        <v>8</v>
      </c>
    </row>
    <row r="66" spans="1:5" ht="12.75">
      <c r="A66" s="9" t="s">
        <v>7</v>
      </c>
      <c r="B66" s="8" t="s">
        <v>6</v>
      </c>
      <c r="C66" s="7" t="e">
        <f>C41/C13</f>
        <v>#DIV/0!</v>
      </c>
      <c r="D66" s="6" t="s">
        <v>5</v>
      </c>
      <c r="E66" s="1" t="s">
        <v>4</v>
      </c>
    </row>
    <row r="67" spans="1:5" ht="13.5" thickBot="1">
      <c r="A67" s="5" t="s">
        <v>3</v>
      </c>
      <c r="B67" s="4" t="s">
        <v>2</v>
      </c>
      <c r="C67" s="3" t="e">
        <f>C41/C33</f>
        <v>#DIV/0!</v>
      </c>
      <c r="D67" s="2" t="s">
        <v>1</v>
      </c>
      <c r="E67" s="1" t="s">
        <v>0</v>
      </c>
    </row>
  </sheetData>
  <sheetProtection password="EFF2" sheet="1" objects="1" scenarios="1"/>
  <mergeCells count="2">
    <mergeCell ref="C2:E2"/>
    <mergeCell ref="B1:D1"/>
  </mergeCells>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Nussmüller</dc:creator>
  <cp:keywords/>
  <dc:description/>
  <cp:lastModifiedBy>Christian Nussmüller</cp:lastModifiedBy>
  <dcterms:created xsi:type="dcterms:W3CDTF">2004-02-17T13:12:36Z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